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hiasritter/Dropbox/Kerstin-Matthias/COVID/"/>
    </mc:Choice>
  </mc:AlternateContent>
  <xr:revisionPtr revIDLastSave="0" documentId="13_ncr:1_{98AB8874-9452-CB4C-818C-2BCAB7D5A0D2}" xr6:coauthVersionLast="45" xr6:coauthVersionMax="45" xr10:uidLastSave="{00000000-0000-0000-0000-000000000000}"/>
  <bookViews>
    <workbookView xWindow="0" yWindow="460" windowWidth="25600" windowHeight="15540" xr2:uid="{F557D897-AB0F-9748-A9CC-9DFCEE1CCC03}"/>
  </bookViews>
  <sheets>
    <sheet name="In-sample (14 days)" sheetId="3" r:id="rId1"/>
    <sheet name="In-sample evaluation (14 days)" sheetId="7" r:id="rId2"/>
    <sheet name="In-sample (10 days)" sheetId="11" r:id="rId3"/>
    <sheet name="In-sample evaluation (10 days)" sheetId="12" r:id="rId4"/>
    <sheet name="In-sample (7 days)" sheetId="8" r:id="rId5"/>
    <sheet name="In-sample evaluation (7 days)" sheetId="9" r:id="rId6"/>
    <sheet name="Prediction (14 days)" sheetId="4" r:id="rId7"/>
    <sheet name="Sources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35" i="8" l="1"/>
  <c r="AE35" i="8"/>
  <c r="C6" i="9"/>
  <c r="U17" i="8"/>
  <c r="B4" i="9" l="1"/>
  <c r="C4" i="9"/>
  <c r="D4" i="9"/>
  <c r="E4" i="9"/>
  <c r="F4" i="9"/>
  <c r="G4" i="9"/>
  <c r="H4" i="9"/>
  <c r="I4" i="9"/>
  <c r="J4" i="9"/>
  <c r="A4" i="9"/>
  <c r="B4" i="12"/>
  <c r="C4" i="12"/>
  <c r="D4" i="12"/>
  <c r="E4" i="12"/>
  <c r="F4" i="12"/>
  <c r="G4" i="12"/>
  <c r="H4" i="12"/>
  <c r="I4" i="12"/>
  <c r="J4" i="12"/>
  <c r="A4" i="12"/>
  <c r="B6" i="12"/>
  <c r="C6" i="12"/>
  <c r="D6" i="12"/>
  <c r="E6" i="12"/>
  <c r="F6" i="12"/>
  <c r="G6" i="12"/>
  <c r="H6" i="12"/>
  <c r="I6" i="12"/>
  <c r="J6" i="12"/>
  <c r="A6" i="12"/>
  <c r="T15" i="11"/>
  <c r="U15" i="11"/>
  <c r="V15" i="11"/>
  <c r="W15" i="11"/>
  <c r="X15" i="11"/>
  <c r="Y15" i="11"/>
  <c r="Z15" i="11"/>
  <c r="AA15" i="11"/>
  <c r="AB15" i="11"/>
  <c r="T16" i="11"/>
  <c r="U16" i="11"/>
  <c r="V16" i="11"/>
  <c r="W16" i="11"/>
  <c r="X16" i="11"/>
  <c r="Y16" i="11"/>
  <c r="Z16" i="11"/>
  <c r="AA16" i="11"/>
  <c r="AB16" i="11"/>
  <c r="T17" i="11"/>
  <c r="U17" i="11"/>
  <c r="V17" i="11"/>
  <c r="W17" i="11"/>
  <c r="X17" i="11"/>
  <c r="Y17" i="11"/>
  <c r="Z17" i="11"/>
  <c r="AA17" i="11"/>
  <c r="AB17" i="11"/>
  <c r="T18" i="11"/>
  <c r="U18" i="11"/>
  <c r="V18" i="11"/>
  <c r="W18" i="11"/>
  <c r="X18" i="11"/>
  <c r="Y18" i="11"/>
  <c r="Z18" i="11"/>
  <c r="AA18" i="11"/>
  <c r="AB18" i="11"/>
  <c r="T19" i="11"/>
  <c r="U19" i="11"/>
  <c r="V19" i="11"/>
  <c r="W19" i="11"/>
  <c r="X19" i="11"/>
  <c r="Y19" i="11"/>
  <c r="Z19" i="11"/>
  <c r="AA19" i="11"/>
  <c r="AB19" i="11"/>
  <c r="T20" i="11"/>
  <c r="U20" i="11"/>
  <c r="V20" i="11"/>
  <c r="W20" i="11"/>
  <c r="X20" i="11"/>
  <c r="Y20" i="11"/>
  <c r="Z20" i="11"/>
  <c r="AA20" i="11"/>
  <c r="AB20" i="11"/>
  <c r="T21" i="11"/>
  <c r="U21" i="11"/>
  <c r="V21" i="11"/>
  <c r="W21" i="11"/>
  <c r="X21" i="11"/>
  <c r="Y21" i="11"/>
  <c r="Z21" i="11"/>
  <c r="AA21" i="11"/>
  <c r="AB21" i="11"/>
  <c r="T22" i="11"/>
  <c r="U22" i="11"/>
  <c r="V22" i="11"/>
  <c r="W22" i="11"/>
  <c r="X22" i="11"/>
  <c r="Y22" i="11"/>
  <c r="Z22" i="11"/>
  <c r="AA22" i="11"/>
  <c r="AB22" i="11"/>
  <c r="T23" i="11"/>
  <c r="U23" i="11"/>
  <c r="V23" i="11"/>
  <c r="W23" i="11"/>
  <c r="X23" i="11"/>
  <c r="Y23" i="11"/>
  <c r="Z23" i="11"/>
  <c r="AA23" i="11"/>
  <c r="AB23" i="11"/>
  <c r="T24" i="11"/>
  <c r="U24" i="11"/>
  <c r="V24" i="11"/>
  <c r="W24" i="11"/>
  <c r="X24" i="11"/>
  <c r="Y24" i="11"/>
  <c r="Z24" i="11"/>
  <c r="AA24" i="11"/>
  <c r="AB24" i="11"/>
  <c r="T25" i="11"/>
  <c r="U25" i="11"/>
  <c r="V25" i="11"/>
  <c r="W25" i="11"/>
  <c r="X25" i="11"/>
  <c r="Y25" i="11"/>
  <c r="Z25" i="11"/>
  <c r="AA25" i="11"/>
  <c r="AB25" i="11"/>
  <c r="T26" i="11"/>
  <c r="U26" i="11"/>
  <c r="V26" i="11"/>
  <c r="W26" i="11"/>
  <c r="X26" i="11"/>
  <c r="Y26" i="11"/>
  <c r="Z26" i="11"/>
  <c r="AA26" i="11"/>
  <c r="AB26" i="11"/>
  <c r="T27" i="11"/>
  <c r="U27" i="11"/>
  <c r="V27" i="11"/>
  <c r="W27" i="11"/>
  <c r="X27" i="11"/>
  <c r="Y27" i="11"/>
  <c r="Z27" i="11"/>
  <c r="AA27" i="11"/>
  <c r="AB27" i="11"/>
  <c r="T28" i="11"/>
  <c r="U28" i="11"/>
  <c r="V28" i="11"/>
  <c r="W28" i="11"/>
  <c r="X28" i="11"/>
  <c r="Y28" i="11"/>
  <c r="Z28" i="11"/>
  <c r="AA28" i="11"/>
  <c r="AB28" i="11"/>
  <c r="T29" i="11"/>
  <c r="U29" i="11"/>
  <c r="V29" i="11"/>
  <c r="W29" i="11"/>
  <c r="X29" i="11"/>
  <c r="Y29" i="11"/>
  <c r="Z29" i="11"/>
  <c r="AA29" i="11"/>
  <c r="AB29" i="11"/>
  <c r="T30" i="11"/>
  <c r="U30" i="11"/>
  <c r="V30" i="11"/>
  <c r="W30" i="11"/>
  <c r="X30" i="11"/>
  <c r="Y30" i="11"/>
  <c r="Z30" i="11"/>
  <c r="AA30" i="11"/>
  <c r="AB30" i="11"/>
  <c r="T31" i="11"/>
  <c r="U31" i="11"/>
  <c r="V31" i="11"/>
  <c r="W31" i="11"/>
  <c r="X31" i="11"/>
  <c r="Y31" i="11"/>
  <c r="Z31" i="11"/>
  <c r="AA31" i="11"/>
  <c r="AB31" i="11"/>
  <c r="T32" i="11"/>
  <c r="U32" i="11"/>
  <c r="V32" i="11"/>
  <c r="W32" i="11"/>
  <c r="X32" i="11"/>
  <c r="Y32" i="11"/>
  <c r="Z32" i="11"/>
  <c r="AA32" i="11"/>
  <c r="AB32" i="11"/>
  <c r="T33" i="11"/>
  <c r="U33" i="11"/>
  <c r="V33" i="11"/>
  <c r="W33" i="11"/>
  <c r="X33" i="11"/>
  <c r="Y33" i="11"/>
  <c r="Z33" i="11"/>
  <c r="AA33" i="11"/>
  <c r="AB33" i="11"/>
  <c r="T34" i="11"/>
  <c r="U34" i="11"/>
  <c r="V34" i="11"/>
  <c r="W34" i="11"/>
  <c r="X34" i="11"/>
  <c r="Y34" i="11"/>
  <c r="Z34" i="11"/>
  <c r="AA34" i="11"/>
  <c r="AB34" i="11"/>
  <c r="T35" i="11"/>
  <c r="U35" i="11"/>
  <c r="V35" i="11"/>
  <c r="W35" i="11"/>
  <c r="X35" i="11"/>
  <c r="Y35" i="11"/>
  <c r="Z35" i="11"/>
  <c r="AA35" i="11"/>
  <c r="AB3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15" i="11"/>
  <c r="O35" i="11"/>
  <c r="N35" i="11"/>
  <c r="K35" i="11"/>
  <c r="G35" i="11"/>
  <c r="D35" i="11"/>
  <c r="C35" i="11"/>
  <c r="P34" i="11"/>
  <c r="O34" i="11"/>
  <c r="K34" i="11"/>
  <c r="H34" i="11"/>
  <c r="G34" i="11"/>
  <c r="D34" i="11"/>
  <c r="C34" i="11"/>
  <c r="H35" i="11" s="1"/>
  <c r="M33" i="11"/>
  <c r="I33" i="11"/>
  <c r="G33" i="11"/>
  <c r="D33" i="11"/>
  <c r="C33" i="11"/>
  <c r="I35" i="11" s="1"/>
  <c r="M32" i="11"/>
  <c r="J32" i="11"/>
  <c r="I32" i="11"/>
  <c r="G32" i="11"/>
  <c r="D32" i="11"/>
  <c r="C32" i="11"/>
  <c r="N31" i="11"/>
  <c r="K31" i="11"/>
  <c r="G31" i="11"/>
  <c r="D31" i="11"/>
  <c r="C31" i="11"/>
  <c r="J34" i="11" s="1"/>
  <c r="P30" i="11"/>
  <c r="K30" i="11"/>
  <c r="H30" i="11"/>
  <c r="G30" i="11"/>
  <c r="D30" i="11"/>
  <c r="C30" i="11"/>
  <c r="L35" i="11" s="1"/>
  <c r="M29" i="11"/>
  <c r="I29" i="11"/>
  <c r="G29" i="11"/>
  <c r="D29" i="11"/>
  <c r="C29" i="11"/>
  <c r="J28" i="11"/>
  <c r="I28" i="11"/>
  <c r="G28" i="11"/>
  <c r="D28" i="11"/>
  <c r="C28" i="11"/>
  <c r="N27" i="11"/>
  <c r="G27" i="11"/>
  <c r="D27" i="11"/>
  <c r="C27" i="11"/>
  <c r="N34" i="11" s="1"/>
  <c r="H26" i="11"/>
  <c r="G26" i="11"/>
  <c r="D26" i="11"/>
  <c r="C26" i="11"/>
  <c r="P35" i="11" s="1"/>
  <c r="M25" i="11"/>
  <c r="G25" i="11"/>
  <c r="D25" i="11"/>
  <c r="C25" i="11"/>
  <c r="K24" i="11"/>
  <c r="G24" i="11"/>
  <c r="D24" i="11"/>
  <c r="C24" i="11"/>
  <c r="P33" i="11" s="1"/>
  <c r="G23" i="11"/>
  <c r="D23" i="11"/>
  <c r="C23" i="11"/>
  <c r="I22" i="11"/>
  <c r="G22" i="11"/>
  <c r="D22" i="11"/>
  <c r="C22" i="11"/>
  <c r="G21" i="11"/>
  <c r="D21" i="11"/>
  <c r="C21" i="11"/>
  <c r="N28" i="11" s="1"/>
  <c r="O20" i="11"/>
  <c r="G20" i="11"/>
  <c r="D20" i="11"/>
  <c r="C20" i="11"/>
  <c r="P29" i="11" s="1"/>
  <c r="G19" i="11"/>
  <c r="D19" i="11"/>
  <c r="C19" i="11"/>
  <c r="G18" i="11"/>
  <c r="D18" i="11"/>
  <c r="C18" i="11"/>
  <c r="J21" i="11" s="1"/>
  <c r="P17" i="11"/>
  <c r="L17" i="11"/>
  <c r="G17" i="11"/>
  <c r="D17" i="11"/>
  <c r="C17" i="11"/>
  <c r="G16" i="11"/>
  <c r="D16" i="11"/>
  <c r="C16" i="11"/>
  <c r="O24" i="11" s="1"/>
  <c r="Q15" i="11"/>
  <c r="N15" i="11"/>
  <c r="M15" i="11"/>
  <c r="J15" i="11"/>
  <c r="I15" i="11"/>
  <c r="G15" i="11"/>
  <c r="D15" i="11"/>
  <c r="C15" i="11"/>
  <c r="I17" i="11" s="1"/>
  <c r="G14" i="11"/>
  <c r="D14" i="11"/>
  <c r="C14" i="11"/>
  <c r="P23" i="11" s="1"/>
  <c r="G13" i="11"/>
  <c r="D13" i="11"/>
  <c r="C13" i="11"/>
  <c r="G12" i="11"/>
  <c r="D12" i="11"/>
  <c r="C12" i="11"/>
  <c r="Q22" i="11" s="1"/>
  <c r="G11" i="11"/>
  <c r="D11" i="11"/>
  <c r="C11" i="11"/>
  <c r="O19" i="11" s="1"/>
  <c r="G10" i="11"/>
  <c r="D10" i="11"/>
  <c r="C10" i="11"/>
  <c r="Q20" i="11" s="1"/>
  <c r="G9" i="11"/>
  <c r="D9" i="11"/>
  <c r="C9" i="11"/>
  <c r="Q19" i="11" s="1"/>
  <c r="G8" i="11"/>
  <c r="D8" i="11"/>
  <c r="C8" i="11"/>
  <c r="Q18" i="11" s="1"/>
  <c r="G7" i="11"/>
  <c r="D7" i="11"/>
  <c r="C7" i="11"/>
  <c r="P16" i="11" s="1"/>
  <c r="G6" i="11"/>
  <c r="D6" i="11"/>
  <c r="C6" i="11"/>
  <c r="P15" i="11" s="1"/>
  <c r="G5" i="11"/>
  <c r="AL4" i="11"/>
  <c r="AK4" i="11"/>
  <c r="AJ4" i="11"/>
  <c r="AI4" i="11"/>
  <c r="AH4" i="11"/>
  <c r="AG4" i="11"/>
  <c r="AC4" i="11"/>
  <c r="H15" i="8"/>
  <c r="S15" i="8" s="1"/>
  <c r="AC15" i="8" s="1"/>
  <c r="O35" i="8"/>
  <c r="N35" i="8"/>
  <c r="K35" i="8"/>
  <c r="G35" i="8"/>
  <c r="D35" i="8"/>
  <c r="C35" i="8"/>
  <c r="O34" i="8"/>
  <c r="K34" i="8"/>
  <c r="H34" i="8"/>
  <c r="G34" i="8"/>
  <c r="D34" i="8"/>
  <c r="C34" i="8"/>
  <c r="H35" i="8" s="1"/>
  <c r="M33" i="8"/>
  <c r="I33" i="8"/>
  <c r="G33" i="8"/>
  <c r="D33" i="8"/>
  <c r="C33" i="8"/>
  <c r="I35" i="8" s="1"/>
  <c r="M32" i="8"/>
  <c r="J32" i="8"/>
  <c r="I32" i="8"/>
  <c r="G32" i="8"/>
  <c r="D32" i="8"/>
  <c r="C32" i="8"/>
  <c r="N31" i="8"/>
  <c r="K31" i="8"/>
  <c r="G31" i="8"/>
  <c r="D31" i="8"/>
  <c r="C31" i="8"/>
  <c r="J34" i="8" s="1"/>
  <c r="P30" i="8"/>
  <c r="K30" i="8"/>
  <c r="H30" i="8"/>
  <c r="G30" i="8"/>
  <c r="D30" i="8"/>
  <c r="C30" i="8"/>
  <c r="L35" i="8" s="1"/>
  <c r="M29" i="8"/>
  <c r="I29" i="8"/>
  <c r="G29" i="8"/>
  <c r="D29" i="8"/>
  <c r="C29" i="8"/>
  <c r="I28" i="8"/>
  <c r="G28" i="8"/>
  <c r="D28" i="8"/>
  <c r="C28" i="8"/>
  <c r="N27" i="8"/>
  <c r="G27" i="8"/>
  <c r="D27" i="8"/>
  <c r="C27" i="8"/>
  <c r="N34" i="8" s="1"/>
  <c r="G26" i="8"/>
  <c r="D26" i="8"/>
  <c r="C26" i="8"/>
  <c r="P35" i="8" s="1"/>
  <c r="I25" i="8"/>
  <c r="G25" i="8"/>
  <c r="D25" i="8"/>
  <c r="C25" i="8"/>
  <c r="P34" i="8" s="1"/>
  <c r="K24" i="8"/>
  <c r="G24" i="8"/>
  <c r="D24" i="8"/>
  <c r="C24" i="8"/>
  <c r="P33" i="8" s="1"/>
  <c r="G23" i="8"/>
  <c r="D23" i="8"/>
  <c r="C23" i="8"/>
  <c r="Q22" i="8"/>
  <c r="I22" i="8"/>
  <c r="G22" i="8"/>
  <c r="D22" i="8"/>
  <c r="C22" i="8"/>
  <c r="H23" i="8" s="1"/>
  <c r="J21" i="8"/>
  <c r="G21" i="8"/>
  <c r="D21" i="8"/>
  <c r="C21" i="8"/>
  <c r="N28" i="8" s="1"/>
  <c r="G20" i="8"/>
  <c r="D20" i="8"/>
  <c r="C20" i="8"/>
  <c r="P29" i="8" s="1"/>
  <c r="G19" i="8"/>
  <c r="D19" i="8"/>
  <c r="C19" i="8"/>
  <c r="G18" i="8"/>
  <c r="D18" i="8"/>
  <c r="C18" i="8"/>
  <c r="P17" i="8"/>
  <c r="L17" i="8"/>
  <c r="G17" i="8"/>
  <c r="D17" i="8"/>
  <c r="C17" i="8"/>
  <c r="G16" i="8"/>
  <c r="D16" i="8"/>
  <c r="C16" i="8"/>
  <c r="K20" i="8" s="1"/>
  <c r="Q15" i="8"/>
  <c r="N15" i="8"/>
  <c r="M15" i="8"/>
  <c r="J15" i="8"/>
  <c r="I15" i="8"/>
  <c r="G15" i="8"/>
  <c r="D15" i="8"/>
  <c r="C15" i="8"/>
  <c r="I17" i="8" s="1"/>
  <c r="G14" i="8"/>
  <c r="D14" i="8"/>
  <c r="C14" i="8"/>
  <c r="G13" i="8"/>
  <c r="D13" i="8"/>
  <c r="C13" i="8"/>
  <c r="G12" i="8"/>
  <c r="D12" i="8"/>
  <c r="C12" i="8"/>
  <c r="G11" i="8"/>
  <c r="D11" i="8"/>
  <c r="C11" i="8"/>
  <c r="O19" i="8" s="1"/>
  <c r="G10" i="8"/>
  <c r="D10" i="8"/>
  <c r="C10" i="8"/>
  <c r="Q20" i="8" s="1"/>
  <c r="G9" i="8"/>
  <c r="D9" i="8"/>
  <c r="C9" i="8"/>
  <c r="Q19" i="8" s="1"/>
  <c r="G8" i="8"/>
  <c r="D8" i="8"/>
  <c r="C8" i="8"/>
  <c r="Q18" i="8" s="1"/>
  <c r="G7" i="8"/>
  <c r="D7" i="8"/>
  <c r="C7" i="8"/>
  <c r="P16" i="8" s="1"/>
  <c r="G6" i="8"/>
  <c r="D6" i="8"/>
  <c r="C6" i="8"/>
  <c r="P15" i="8" s="1"/>
  <c r="AA15" i="8" s="1"/>
  <c r="AK15" i="8" s="1"/>
  <c r="G5" i="8"/>
  <c r="AL4" i="8"/>
  <c r="AK4" i="8"/>
  <c r="AJ4" i="8"/>
  <c r="AI4" i="8"/>
  <c r="AH4" i="8"/>
  <c r="AG4" i="8"/>
  <c r="AC4" i="8"/>
  <c r="AK15" i="11" l="1"/>
  <c r="AK17" i="11"/>
  <c r="AK16" i="11"/>
  <c r="AL24" i="11"/>
  <c r="AJ30" i="11"/>
  <c r="I16" i="11"/>
  <c r="Q16" i="11"/>
  <c r="P31" i="11"/>
  <c r="N29" i="11"/>
  <c r="L27" i="11"/>
  <c r="J25" i="11"/>
  <c r="Q32" i="11"/>
  <c r="O30" i="11"/>
  <c r="I24" i="11"/>
  <c r="M28" i="11"/>
  <c r="K26" i="11"/>
  <c r="AL25" i="11"/>
  <c r="P22" i="11"/>
  <c r="N20" i="11"/>
  <c r="Q23" i="11"/>
  <c r="O21" i="11"/>
  <c r="M19" i="11"/>
  <c r="K15" i="11"/>
  <c r="O15" i="11"/>
  <c r="AD15" i="11"/>
  <c r="AH15" i="11"/>
  <c r="AL15" i="11"/>
  <c r="J16" i="11"/>
  <c r="N16" i="11"/>
  <c r="AI19" i="11" s="1"/>
  <c r="Q27" i="11"/>
  <c r="O25" i="11"/>
  <c r="N24" i="11"/>
  <c r="L22" i="11"/>
  <c r="J20" i="11"/>
  <c r="M23" i="11"/>
  <c r="K21" i="11"/>
  <c r="I19" i="11"/>
  <c r="M17" i="11"/>
  <c r="Q17" i="11"/>
  <c r="H18" i="11"/>
  <c r="L18" i="11"/>
  <c r="P18" i="11"/>
  <c r="AK19" i="11" s="1"/>
  <c r="Q24" i="11"/>
  <c r="O22" i="11"/>
  <c r="AJ28" i="11" s="1"/>
  <c r="M20" i="11"/>
  <c r="M16" i="11"/>
  <c r="AH21" i="11" s="1"/>
  <c r="K18" i="11"/>
  <c r="L19" i="11"/>
  <c r="M22" i="11"/>
  <c r="P21" i="11"/>
  <c r="N19" i="11"/>
  <c r="AI25" i="11" s="1"/>
  <c r="H15" i="11"/>
  <c r="L15" i="11"/>
  <c r="AE15" i="11"/>
  <c r="AI15" i="11"/>
  <c r="K16" i="11"/>
  <c r="O16" i="11"/>
  <c r="J17" i="11"/>
  <c r="AE21" i="11" s="1"/>
  <c r="N17" i="11"/>
  <c r="P27" i="11"/>
  <c r="N25" i="11"/>
  <c r="Q28" i="11"/>
  <c r="O26" i="11"/>
  <c r="M24" i="11"/>
  <c r="K22" i="11"/>
  <c r="I20" i="11"/>
  <c r="AD26" i="11" s="1"/>
  <c r="I18" i="11"/>
  <c r="AD23" i="11" s="1"/>
  <c r="M18" i="11"/>
  <c r="H19" i="11"/>
  <c r="P19" i="11"/>
  <c r="N21" i="11"/>
  <c r="H23" i="11"/>
  <c r="P26" i="11"/>
  <c r="AK32" i="11" s="1"/>
  <c r="I34" i="11"/>
  <c r="J35" i="11"/>
  <c r="H33" i="11"/>
  <c r="Q26" i="11"/>
  <c r="N23" i="11"/>
  <c r="L21" i="11"/>
  <c r="J19" i="11"/>
  <c r="P25" i="11"/>
  <c r="AK31" i="11" s="1"/>
  <c r="H17" i="11"/>
  <c r="O18" i="11"/>
  <c r="AE19" i="11"/>
  <c r="Q21" i="11"/>
  <c r="AL26" i="11" s="1"/>
  <c r="P20" i="11"/>
  <c r="O23" i="11"/>
  <c r="M21" i="11"/>
  <c r="Q25" i="11"/>
  <c r="P24" i="11"/>
  <c r="N22" i="11"/>
  <c r="L20" i="11"/>
  <c r="AL21" i="11"/>
  <c r="H16" i="11"/>
  <c r="L16" i="11"/>
  <c r="AE16" i="11"/>
  <c r="K17" i="11"/>
  <c r="O17" i="11"/>
  <c r="AD17" i="11"/>
  <c r="AL17" i="11"/>
  <c r="J18" i="11"/>
  <c r="N18" i="11"/>
  <c r="K19" i="11"/>
  <c r="AD19" i="11"/>
  <c r="AL19" i="11"/>
  <c r="K20" i="11"/>
  <c r="AL20" i="11"/>
  <c r="AD28" i="11"/>
  <c r="L23" i="11"/>
  <c r="M34" i="11"/>
  <c r="K32" i="11"/>
  <c r="I30" i="11"/>
  <c r="AD34" i="11" s="1"/>
  <c r="L33" i="11"/>
  <c r="J31" i="11"/>
  <c r="H29" i="11"/>
  <c r="P28" i="11"/>
  <c r="N26" i="11"/>
  <c r="H20" i="11"/>
  <c r="AC26" i="11" s="1"/>
  <c r="J22" i="11"/>
  <c r="P32" i="11"/>
  <c r="AK35" i="11" s="1"/>
  <c r="N30" i="11"/>
  <c r="AI33" i="11" s="1"/>
  <c r="L28" i="11"/>
  <c r="J26" i="11"/>
  <c r="I23" i="11"/>
  <c r="H24" i="11"/>
  <c r="L24" i="11"/>
  <c r="H25" i="11"/>
  <c r="O27" i="11"/>
  <c r="O31" i="11"/>
  <c r="Q30" i="11"/>
  <c r="O28" i="11"/>
  <c r="M26" i="11"/>
  <c r="AH31" i="11" s="1"/>
  <c r="H21" i="11"/>
  <c r="J23" i="11"/>
  <c r="AE29" i="11" s="1"/>
  <c r="Q34" i="11"/>
  <c r="O32" i="11"/>
  <c r="M30" i="11"/>
  <c r="AH35" i="11" s="1"/>
  <c r="K28" i="11"/>
  <c r="AF34" i="11" s="1"/>
  <c r="I26" i="11"/>
  <c r="Q35" i="11"/>
  <c r="O33" i="11"/>
  <c r="M31" i="11"/>
  <c r="K29" i="11"/>
  <c r="I27" i="11"/>
  <c r="I25" i="11"/>
  <c r="L26" i="11"/>
  <c r="J27" i="11"/>
  <c r="M35" i="11"/>
  <c r="K33" i="11"/>
  <c r="I31" i="11"/>
  <c r="Q29" i="11"/>
  <c r="L30" i="11"/>
  <c r="N32" i="11"/>
  <c r="Q33" i="11"/>
  <c r="L34" i="11"/>
  <c r="Q31" i="11"/>
  <c r="O29" i="11"/>
  <c r="AJ35" i="11" s="1"/>
  <c r="M27" i="11"/>
  <c r="AH33" i="11" s="1"/>
  <c r="K25" i="11"/>
  <c r="I21" i="11"/>
  <c r="H22" i="11"/>
  <c r="K23" i="11"/>
  <c r="AF29" i="11" s="1"/>
  <c r="J24" i="11"/>
  <c r="L25" i="11"/>
  <c r="K27" i="11"/>
  <c r="L29" i="11"/>
  <c r="H27" i="11"/>
  <c r="J29" i="11"/>
  <c r="H31" i="11"/>
  <c r="L31" i="11"/>
  <c r="J33" i="11"/>
  <c r="N33" i="11"/>
  <c r="H28" i="11"/>
  <c r="AC34" i="11" s="1"/>
  <c r="J30" i="11"/>
  <c r="AE34" i="11" s="1"/>
  <c r="H32" i="11"/>
  <c r="L32" i="11"/>
  <c r="U15" i="8"/>
  <c r="AE15" i="8" s="1"/>
  <c r="AA17" i="8"/>
  <c r="AK17" i="8" s="1"/>
  <c r="X15" i="8"/>
  <c r="AH15" i="8" s="1"/>
  <c r="Y15" i="8"/>
  <c r="AI15" i="8" s="1"/>
  <c r="AA16" i="8"/>
  <c r="AK16" i="8" s="1"/>
  <c r="AB15" i="8"/>
  <c r="AL15" i="8" s="1"/>
  <c r="T15" i="8"/>
  <c r="AD15" i="8" s="1"/>
  <c r="Q24" i="8"/>
  <c r="O22" i="8"/>
  <c r="M20" i="8"/>
  <c r="M16" i="8"/>
  <c r="X16" i="8" s="1"/>
  <c r="AH16" i="8" s="1"/>
  <c r="H17" i="8"/>
  <c r="K18" i="8"/>
  <c r="P22" i="8"/>
  <c r="N20" i="8"/>
  <c r="Q23" i="8"/>
  <c r="O21" i="8"/>
  <c r="M19" i="8"/>
  <c r="K15" i="8"/>
  <c r="O15" i="8"/>
  <c r="J16" i="8"/>
  <c r="U16" i="8" s="1"/>
  <c r="AE16" i="8" s="1"/>
  <c r="N16" i="8"/>
  <c r="Q27" i="8"/>
  <c r="O25" i="8"/>
  <c r="N24" i="8"/>
  <c r="L22" i="8"/>
  <c r="J20" i="8"/>
  <c r="M23" i="8"/>
  <c r="K21" i="8"/>
  <c r="I19" i="8"/>
  <c r="M17" i="8"/>
  <c r="Q17" i="8"/>
  <c r="H18" i="8"/>
  <c r="L18" i="8"/>
  <c r="P18" i="8"/>
  <c r="N21" i="8"/>
  <c r="O24" i="8"/>
  <c r="H26" i="8"/>
  <c r="I16" i="8"/>
  <c r="T17" i="8" s="1"/>
  <c r="AD17" i="8" s="1"/>
  <c r="Q16" i="8"/>
  <c r="O18" i="8"/>
  <c r="L19" i="8"/>
  <c r="P21" i="8"/>
  <c r="N19" i="8"/>
  <c r="L15" i="8"/>
  <c r="K16" i="8"/>
  <c r="O16" i="8"/>
  <c r="J17" i="8"/>
  <c r="N17" i="8"/>
  <c r="P27" i="8"/>
  <c r="Q28" i="8"/>
  <c r="O26" i="8"/>
  <c r="M24" i="8"/>
  <c r="K22" i="8"/>
  <c r="I20" i="8"/>
  <c r="I18" i="8"/>
  <c r="M18" i="8"/>
  <c r="H19" i="8"/>
  <c r="P19" i="8"/>
  <c r="L23" i="8"/>
  <c r="Q35" i="8"/>
  <c r="O33" i="8"/>
  <c r="M31" i="8"/>
  <c r="K29" i="8"/>
  <c r="I27" i="8"/>
  <c r="N32" i="8"/>
  <c r="L30" i="8"/>
  <c r="N25" i="8"/>
  <c r="P26" i="8"/>
  <c r="I34" i="8"/>
  <c r="J35" i="8"/>
  <c r="H33" i="8"/>
  <c r="Q26" i="8"/>
  <c r="N23" i="8"/>
  <c r="L21" i="8"/>
  <c r="J19" i="8"/>
  <c r="P25" i="8"/>
  <c r="Q21" i="8"/>
  <c r="P20" i="8"/>
  <c r="O23" i="8"/>
  <c r="M21" i="8"/>
  <c r="Q25" i="8"/>
  <c r="P24" i="8"/>
  <c r="N22" i="8"/>
  <c r="L20" i="8"/>
  <c r="H16" i="8"/>
  <c r="L16" i="8"/>
  <c r="K17" i="8"/>
  <c r="O17" i="8"/>
  <c r="J18" i="8"/>
  <c r="N18" i="8"/>
  <c r="P28" i="8"/>
  <c r="N26" i="8"/>
  <c r="M25" i="8"/>
  <c r="K23" i="8"/>
  <c r="I21" i="8"/>
  <c r="Q29" i="8"/>
  <c r="O27" i="8"/>
  <c r="L24" i="8"/>
  <c r="J22" i="8"/>
  <c r="H20" i="8"/>
  <c r="K19" i="8"/>
  <c r="O20" i="8"/>
  <c r="P31" i="8"/>
  <c r="N29" i="8"/>
  <c r="L27" i="8"/>
  <c r="Q32" i="8"/>
  <c r="O30" i="8"/>
  <c r="I24" i="8"/>
  <c r="M28" i="8"/>
  <c r="K26" i="8"/>
  <c r="J25" i="8"/>
  <c r="M22" i="8"/>
  <c r="P23" i="8"/>
  <c r="M34" i="8"/>
  <c r="K32" i="8"/>
  <c r="I30" i="8"/>
  <c r="L33" i="8"/>
  <c r="J31" i="8"/>
  <c r="H29" i="8"/>
  <c r="J28" i="8"/>
  <c r="P32" i="8"/>
  <c r="N30" i="8"/>
  <c r="L28" i="8"/>
  <c r="J26" i="8"/>
  <c r="I23" i="8"/>
  <c r="H24" i="8"/>
  <c r="O31" i="8"/>
  <c r="Q30" i="8"/>
  <c r="O28" i="8"/>
  <c r="M26" i="8"/>
  <c r="H21" i="8"/>
  <c r="J23" i="8"/>
  <c r="Q34" i="8"/>
  <c r="O32" i="8"/>
  <c r="M30" i="8"/>
  <c r="K28" i="8"/>
  <c r="I26" i="8"/>
  <c r="L25" i="8"/>
  <c r="L26" i="8"/>
  <c r="J27" i="8"/>
  <c r="M35" i="8"/>
  <c r="K33" i="8"/>
  <c r="I31" i="8"/>
  <c r="Q33" i="8"/>
  <c r="L34" i="8"/>
  <c r="Q31" i="8"/>
  <c r="O29" i="8"/>
  <c r="M27" i="8"/>
  <c r="K25" i="8"/>
  <c r="H22" i="8"/>
  <c r="J24" i="8"/>
  <c r="H25" i="8"/>
  <c r="K27" i="8"/>
  <c r="L29" i="8"/>
  <c r="H27" i="8"/>
  <c r="J29" i="8"/>
  <c r="H31" i="8"/>
  <c r="L31" i="8"/>
  <c r="J33" i="8"/>
  <c r="N33" i="8"/>
  <c r="H28" i="8"/>
  <c r="J30" i="8"/>
  <c r="H32" i="8"/>
  <c r="L32" i="8"/>
  <c r="H5" i="4"/>
  <c r="AG30" i="11" l="1"/>
  <c r="AG34" i="11"/>
  <c r="AC22" i="11"/>
  <c r="AH27" i="11"/>
  <c r="AL32" i="11"/>
  <c r="AK25" i="11"/>
  <c r="AL34" i="11"/>
  <c r="AD20" i="11"/>
  <c r="AG28" i="11"/>
  <c r="AG33" i="11"/>
  <c r="AK23" i="11"/>
  <c r="AF33" i="11"/>
  <c r="AC28" i="11"/>
  <c r="AD31" i="11"/>
  <c r="AC27" i="11"/>
  <c r="AC30" i="11"/>
  <c r="AI32" i="11"/>
  <c r="AC35" i="11"/>
  <c r="AF25" i="11"/>
  <c r="AH17" i="11"/>
  <c r="AI16" i="11"/>
  <c r="AI28" i="11"/>
  <c r="AJ29" i="11"/>
  <c r="AJ24" i="11"/>
  <c r="AE25" i="11"/>
  <c r="AI20" i="11"/>
  <c r="AC25" i="11"/>
  <c r="AF28" i="11"/>
  <c r="AI31" i="11"/>
  <c r="AH16" i="11"/>
  <c r="AK27" i="11"/>
  <c r="AF24" i="11"/>
  <c r="AE20" i="11"/>
  <c r="AL30" i="11"/>
  <c r="AH19" i="11"/>
  <c r="AC24" i="11"/>
  <c r="AF27" i="11"/>
  <c r="AI30" i="11"/>
  <c r="AE22" i="11"/>
  <c r="AJ21" i="11"/>
  <c r="AJ20" i="11"/>
  <c r="AJ19" i="11"/>
  <c r="AJ15" i="11"/>
  <c r="AJ18" i="11"/>
  <c r="AJ16" i="11"/>
  <c r="AJ17" i="11"/>
  <c r="AL29" i="11"/>
  <c r="AI35" i="11"/>
  <c r="AL22" i="11"/>
  <c r="AL18" i="11"/>
  <c r="AE18" i="11"/>
  <c r="AL16" i="11"/>
  <c r="AI34" i="11"/>
  <c r="AK18" i="11"/>
  <c r="AE35" i="11"/>
  <c r="AG31" i="11"/>
  <c r="AD27" i="11"/>
  <c r="AD33" i="11"/>
  <c r="AH32" i="11"/>
  <c r="AJ33" i="11"/>
  <c r="AD29" i="11"/>
  <c r="AK34" i="11"/>
  <c r="AF26" i="11"/>
  <c r="AI24" i="11"/>
  <c r="AK30" i="11"/>
  <c r="AK26" i="11"/>
  <c r="AI17" i="11"/>
  <c r="AG27" i="11"/>
  <c r="AI21" i="11"/>
  <c r="AD35" i="11"/>
  <c r="AC29" i="11"/>
  <c r="AH24" i="11"/>
  <c r="AH30" i="11"/>
  <c r="AK33" i="11"/>
  <c r="AJ22" i="11"/>
  <c r="AG20" i="11"/>
  <c r="AG19" i="11"/>
  <c r="AG18" i="11"/>
  <c r="AG21" i="11"/>
  <c r="AG17" i="11"/>
  <c r="AG15" i="11"/>
  <c r="AG16" i="11"/>
  <c r="AH28" i="11"/>
  <c r="AE17" i="11"/>
  <c r="AI18" i="11"/>
  <c r="AL23" i="11"/>
  <c r="AH29" i="11"/>
  <c r="AJ31" i="11"/>
  <c r="AF21" i="11"/>
  <c r="AF20" i="11"/>
  <c r="AF19" i="11"/>
  <c r="AF15" i="11"/>
  <c r="AF16" i="11"/>
  <c r="AF18" i="11"/>
  <c r="AF17" i="11"/>
  <c r="AI26" i="11"/>
  <c r="AF32" i="11"/>
  <c r="AD22" i="11"/>
  <c r="AD18" i="11"/>
  <c r="AD16" i="11"/>
  <c r="AK21" i="11"/>
  <c r="AG35" i="11"/>
  <c r="AG32" i="11"/>
  <c r="AF23" i="11"/>
  <c r="AG26" i="11"/>
  <c r="AE23" i="11"/>
  <c r="AG25" i="11"/>
  <c r="AH22" i="11"/>
  <c r="AH18" i="11"/>
  <c r="AG24" i="11"/>
  <c r="AD25" i="11"/>
  <c r="AI22" i="11"/>
  <c r="AJ27" i="11"/>
  <c r="AD30" i="11"/>
  <c r="AK22" i="11"/>
  <c r="AK29" i="11"/>
  <c r="AC33" i="11"/>
  <c r="AC32" i="11"/>
  <c r="AE30" i="11"/>
  <c r="AF31" i="11"/>
  <c r="AL35" i="11"/>
  <c r="AE33" i="11"/>
  <c r="AF35" i="11"/>
  <c r="AD32" i="11"/>
  <c r="AJ34" i="11"/>
  <c r="AC31" i="11"/>
  <c r="AE32" i="11"/>
  <c r="AE28" i="11"/>
  <c r="AG29" i="11"/>
  <c r="AE24" i="11"/>
  <c r="AJ23" i="11"/>
  <c r="AG22" i="11"/>
  <c r="AD21" i="11"/>
  <c r="AL31" i="11"/>
  <c r="AL27" i="11"/>
  <c r="AC23" i="11"/>
  <c r="AI29" i="11"/>
  <c r="AI27" i="11"/>
  <c r="AD24" i="11"/>
  <c r="AJ32" i="11"/>
  <c r="AI23" i="11"/>
  <c r="AF22" i="11"/>
  <c r="AC20" i="11"/>
  <c r="AC19" i="11"/>
  <c r="AC21" i="11"/>
  <c r="AC18" i="11"/>
  <c r="AC17" i="11"/>
  <c r="AC16" i="11"/>
  <c r="AC15" i="11"/>
  <c r="AG23" i="11"/>
  <c r="AH26" i="11"/>
  <c r="AF30" i="11"/>
  <c r="AK24" i="11"/>
  <c r="AH23" i="11"/>
  <c r="AE26" i="11"/>
  <c r="AL33" i="11"/>
  <c r="AH25" i="11"/>
  <c r="AK28" i="11"/>
  <c r="AH34" i="11"/>
  <c r="AE31" i="11"/>
  <c r="AJ26" i="11"/>
  <c r="AE27" i="11"/>
  <c r="AJ25" i="11"/>
  <c r="AL28" i="11"/>
  <c r="AH20" i="11"/>
  <c r="AK20" i="11"/>
  <c r="U30" i="8"/>
  <c r="AE30" i="8" s="1"/>
  <c r="U31" i="8"/>
  <c r="AE31" i="8" s="1"/>
  <c r="U27" i="8"/>
  <c r="AE27" i="8" s="1"/>
  <c r="Y31" i="8"/>
  <c r="AI31" i="8" s="1"/>
  <c r="T18" i="8"/>
  <c r="AD18" i="8" s="1"/>
  <c r="AB21" i="8"/>
  <c r="AL21" i="8" s="1"/>
  <c r="AB19" i="8"/>
  <c r="AL19" i="8" s="1"/>
  <c r="AA19" i="8"/>
  <c r="AK19" i="8" s="1"/>
  <c r="T16" i="8"/>
  <c r="AD16" i="8" s="1"/>
  <c r="V33" i="8"/>
  <c r="AF33" i="8" s="1"/>
  <c r="T32" i="8"/>
  <c r="AD32" i="8" s="1"/>
  <c r="X34" i="8"/>
  <c r="AH34" i="8" s="1"/>
  <c r="U24" i="8"/>
  <c r="AE24" i="8" s="1"/>
  <c r="AB25" i="8"/>
  <c r="AL25" i="8" s="1"/>
  <c r="W25" i="8"/>
  <c r="AG25" i="8" s="1"/>
  <c r="AB16" i="8"/>
  <c r="AL16" i="8" s="1"/>
  <c r="S29" i="8"/>
  <c r="AC29" i="8" s="1"/>
  <c r="Z25" i="8"/>
  <c r="AJ25" i="8" s="1"/>
  <c r="X17" i="8"/>
  <c r="AH17" i="8" s="1"/>
  <c r="S34" i="8"/>
  <c r="AC34" i="8" s="1"/>
  <c r="V31" i="8"/>
  <c r="AF31" i="8" s="1"/>
  <c r="X35" i="8"/>
  <c r="AH35" i="8" s="1"/>
  <c r="Z34" i="8"/>
  <c r="AJ34" i="8" s="1"/>
  <c r="AA35" i="8"/>
  <c r="AK35" i="8" s="1"/>
  <c r="AA29" i="8"/>
  <c r="AK29" i="8" s="1"/>
  <c r="S19" i="8"/>
  <c r="AC19" i="8" s="1"/>
  <c r="AB31" i="8"/>
  <c r="AL31" i="8" s="1"/>
  <c r="Y29" i="8"/>
  <c r="AI29" i="8" s="1"/>
  <c r="S25" i="8"/>
  <c r="AC25" i="8" s="1"/>
  <c r="W24" i="8"/>
  <c r="AG24" i="8" s="1"/>
  <c r="AA22" i="8"/>
  <c r="AK22" i="8" s="1"/>
  <c r="AA21" i="8"/>
  <c r="AK21" i="8" s="1"/>
  <c r="T35" i="8"/>
  <c r="AD35" i="8" s="1"/>
  <c r="V25" i="8"/>
  <c r="AF25" i="8" s="1"/>
  <c r="AA33" i="8"/>
  <c r="AK33" i="8" s="1"/>
  <c r="T25" i="8"/>
  <c r="AD25" i="8" s="1"/>
  <c r="Y17" i="8"/>
  <c r="AI17" i="8" s="1"/>
  <c r="Y22" i="8"/>
  <c r="AI22" i="8" s="1"/>
  <c r="X25" i="8"/>
  <c r="AH25" i="8" s="1"/>
  <c r="X26" i="8"/>
  <c r="AH26" i="8" s="1"/>
  <c r="S21" i="8"/>
  <c r="AC21" i="8" s="1"/>
  <c r="V30" i="8"/>
  <c r="AF30" i="8" s="1"/>
  <c r="U35" i="8"/>
  <c r="S31" i="8"/>
  <c r="AC31" i="8" s="1"/>
  <c r="X33" i="8"/>
  <c r="AH33" i="8" s="1"/>
  <c r="U33" i="8"/>
  <c r="AE33" i="8" s="1"/>
  <c r="V34" i="8"/>
  <c r="AF34" i="8" s="1"/>
  <c r="U29" i="8"/>
  <c r="AE29" i="8" s="1"/>
  <c r="U32" i="8"/>
  <c r="AE32" i="8" s="1"/>
  <c r="U34" i="8"/>
  <c r="AE34" i="8" s="1"/>
  <c r="X28" i="8"/>
  <c r="AH28" i="8" s="1"/>
  <c r="T30" i="8"/>
  <c r="AD30" i="8" s="1"/>
  <c r="Y35" i="8"/>
  <c r="AI35" i="8" s="1"/>
  <c r="S26" i="8"/>
  <c r="AC26" i="8" s="1"/>
  <c r="AB35" i="8"/>
  <c r="AL35" i="8" s="1"/>
  <c r="Y32" i="8"/>
  <c r="AI32" i="8" s="1"/>
  <c r="Z23" i="8"/>
  <c r="AJ23" i="8" s="1"/>
  <c r="W26" i="8"/>
  <c r="AG26" i="8" s="1"/>
  <c r="X27" i="8"/>
  <c r="AH27" i="8" s="1"/>
  <c r="AA31" i="8"/>
  <c r="AK31" i="8" s="1"/>
  <c r="AB32" i="8"/>
  <c r="AL32" i="8" s="1"/>
  <c r="AA32" i="8"/>
  <c r="AK32" i="8" s="1"/>
  <c r="T33" i="8"/>
  <c r="AD33" i="8" s="1"/>
  <c r="X24" i="8"/>
  <c r="AH24" i="8" s="1"/>
  <c r="X30" i="8"/>
  <c r="AH30" i="8" s="1"/>
  <c r="Y23" i="8"/>
  <c r="AI23" i="8" s="1"/>
  <c r="W17" i="8"/>
  <c r="AG17" i="8" s="1"/>
  <c r="W21" i="8"/>
  <c r="AG21" i="8" s="1"/>
  <c r="W18" i="8"/>
  <c r="AG18" i="8" s="1"/>
  <c r="W20" i="8"/>
  <c r="AG20" i="8" s="1"/>
  <c r="W15" i="8"/>
  <c r="AG15" i="8" s="1"/>
  <c r="W19" i="8"/>
  <c r="AG19" i="8" s="1"/>
  <c r="W16" i="8"/>
  <c r="AG16" i="8" s="1"/>
  <c r="Z24" i="8"/>
  <c r="AJ24" i="8" s="1"/>
  <c r="Z30" i="8"/>
  <c r="AJ30" i="8" s="1"/>
  <c r="S24" i="8"/>
  <c r="AC24" i="8" s="1"/>
  <c r="V27" i="8"/>
  <c r="AF27" i="8" s="1"/>
  <c r="Y30" i="8"/>
  <c r="AI30" i="8" s="1"/>
  <c r="U22" i="8"/>
  <c r="AE22" i="8" s="1"/>
  <c r="U21" i="8"/>
  <c r="AE21" i="8" s="1"/>
  <c r="Z27" i="8"/>
  <c r="AJ27" i="8" s="1"/>
  <c r="V24" i="8"/>
  <c r="AF24" i="8" s="1"/>
  <c r="Z28" i="8"/>
  <c r="AJ28" i="8" s="1"/>
  <c r="T21" i="8"/>
  <c r="AD21" i="8" s="1"/>
  <c r="AB24" i="8"/>
  <c r="AL24" i="8" s="1"/>
  <c r="Y20" i="8"/>
  <c r="AI20" i="8" s="1"/>
  <c r="AA20" i="8"/>
  <c r="AK20" i="8" s="1"/>
  <c r="X20" i="8"/>
  <c r="AH20" i="8" s="1"/>
  <c r="W23" i="8"/>
  <c r="AG23" i="8" s="1"/>
  <c r="V26" i="8"/>
  <c r="AF26" i="8" s="1"/>
  <c r="U18" i="8"/>
  <c r="AE18" i="8" s="1"/>
  <c r="U19" i="8"/>
  <c r="AE19" i="8" s="1"/>
  <c r="S17" i="8"/>
  <c r="AC17" i="8" s="1"/>
  <c r="Z33" i="8"/>
  <c r="AJ33" i="8" s="1"/>
  <c r="S18" i="8"/>
  <c r="AC18" i="8" s="1"/>
  <c r="S27" i="8"/>
  <c r="AC27" i="8" s="1"/>
  <c r="T27" i="8"/>
  <c r="AD27" i="8" s="1"/>
  <c r="AA34" i="8"/>
  <c r="AK34" i="8" s="1"/>
  <c r="V23" i="8"/>
  <c r="AF23" i="8" s="1"/>
  <c r="Y28" i="8"/>
  <c r="AI28" i="8" s="1"/>
  <c r="Z29" i="8"/>
  <c r="AJ29" i="8" s="1"/>
  <c r="U25" i="8"/>
  <c r="AE25" i="8" s="1"/>
  <c r="V35" i="8"/>
  <c r="AF35" i="8" s="1"/>
  <c r="W29" i="8"/>
  <c r="AG29" i="8" s="1"/>
  <c r="T24" i="8"/>
  <c r="AD24" i="8" s="1"/>
  <c r="Z32" i="8"/>
  <c r="AJ32" i="8" s="1"/>
  <c r="U23" i="8"/>
  <c r="AE23" i="8" s="1"/>
  <c r="Y25" i="8"/>
  <c r="AI25" i="8" s="1"/>
  <c r="AB22" i="8"/>
  <c r="AL22" i="8" s="1"/>
  <c r="Y27" i="8"/>
  <c r="AI27" i="8" s="1"/>
  <c r="AB23" i="8"/>
  <c r="AL23" i="8" s="1"/>
  <c r="X29" i="8"/>
  <c r="AH29" i="8" s="1"/>
  <c r="Z31" i="8"/>
  <c r="AJ31" i="8" s="1"/>
  <c r="Z18" i="8"/>
  <c r="AJ18" i="8" s="1"/>
  <c r="Z15" i="8"/>
  <c r="AJ15" i="8" s="1"/>
  <c r="Z19" i="8"/>
  <c r="AJ19" i="8" s="1"/>
  <c r="Z17" i="8"/>
  <c r="AJ17" i="8" s="1"/>
  <c r="Z20" i="8"/>
  <c r="AJ20" i="8" s="1"/>
  <c r="Z16" i="8"/>
  <c r="AJ16" i="8" s="1"/>
  <c r="Z21" i="8"/>
  <c r="AJ21" i="8" s="1"/>
  <c r="AB29" i="8"/>
  <c r="AL29" i="8" s="1"/>
  <c r="AB28" i="8"/>
  <c r="AL28" i="8" s="1"/>
  <c r="S23" i="8"/>
  <c r="AC23" i="8" s="1"/>
  <c r="AB30" i="8"/>
  <c r="AL30" i="8" s="1"/>
  <c r="Y18" i="8"/>
  <c r="AI18" i="8" s="1"/>
  <c r="AB17" i="8"/>
  <c r="AL17" i="8" s="1"/>
  <c r="Y16" i="8"/>
  <c r="AI16" i="8" s="1"/>
  <c r="Y34" i="8"/>
  <c r="AI34" i="8" s="1"/>
  <c r="AE17" i="8"/>
  <c r="T34" i="8"/>
  <c r="AD34" i="8" s="1"/>
  <c r="T29" i="8"/>
  <c r="AD29" i="8" s="1"/>
  <c r="T28" i="8"/>
  <c r="AD28" i="8" s="1"/>
  <c r="W33" i="8"/>
  <c r="AG33" i="8" s="1"/>
  <c r="X31" i="8"/>
  <c r="AH31" i="8" s="1"/>
  <c r="S22" i="8"/>
  <c r="AC22" i="8" s="1"/>
  <c r="S20" i="8"/>
  <c r="AC20" i="8" s="1"/>
  <c r="S16" i="8"/>
  <c r="AC16" i="8" s="1"/>
  <c r="AB27" i="8"/>
  <c r="AL27" i="8" s="1"/>
  <c r="V28" i="8"/>
  <c r="AF28" i="8" s="1"/>
  <c r="V22" i="8"/>
  <c r="AF22" i="8" s="1"/>
  <c r="S32" i="8"/>
  <c r="AC32" i="8" s="1"/>
  <c r="W28" i="8"/>
  <c r="AG28" i="8" s="1"/>
  <c r="AA28" i="8"/>
  <c r="AK28" i="8" s="1"/>
  <c r="S33" i="8"/>
  <c r="AC33" i="8" s="1"/>
  <c r="Z35" i="8"/>
  <c r="W32" i="8"/>
  <c r="AG32" i="8" s="1"/>
  <c r="W34" i="8"/>
  <c r="AG34" i="8" s="1"/>
  <c r="S35" i="8"/>
  <c r="AC35" i="8" s="1"/>
  <c r="U28" i="8"/>
  <c r="AE28" i="8" s="1"/>
  <c r="W35" i="8"/>
  <c r="AG35" i="8" s="1"/>
  <c r="S28" i="8"/>
  <c r="AC28" i="8" s="1"/>
  <c r="W31" i="8"/>
  <c r="AG31" i="8" s="1"/>
  <c r="X32" i="8"/>
  <c r="AH32" i="8" s="1"/>
  <c r="S30" i="8"/>
  <c r="AC30" i="8" s="1"/>
  <c r="V32" i="8"/>
  <c r="AF32" i="8" s="1"/>
  <c r="Z26" i="8"/>
  <c r="AJ26" i="8" s="1"/>
  <c r="W30" i="8"/>
  <c r="AG30" i="8" s="1"/>
  <c r="V29" i="8"/>
  <c r="AF29" i="8" s="1"/>
  <c r="Y24" i="8"/>
  <c r="AI24" i="8" s="1"/>
  <c r="W22" i="8"/>
  <c r="AG22" i="8" s="1"/>
  <c r="AA30" i="8"/>
  <c r="AK30" i="8" s="1"/>
  <c r="AA26" i="8"/>
  <c r="AK26" i="8" s="1"/>
  <c r="W27" i="8"/>
  <c r="AG27" i="8" s="1"/>
  <c r="AA25" i="8"/>
  <c r="AK25" i="8" s="1"/>
  <c r="T26" i="8"/>
  <c r="AD26" i="8" s="1"/>
  <c r="AB34" i="8"/>
  <c r="AL34" i="8" s="1"/>
  <c r="Z22" i="8"/>
  <c r="AJ22" i="8" s="1"/>
  <c r="AA27" i="8"/>
  <c r="AK27" i="8" s="1"/>
  <c r="T22" i="8"/>
  <c r="AD22" i="8" s="1"/>
  <c r="AA24" i="8"/>
  <c r="AK24" i="8" s="1"/>
  <c r="AA23" i="8"/>
  <c r="AK23" i="8" s="1"/>
  <c r="X23" i="8"/>
  <c r="AH23" i="8" s="1"/>
  <c r="U26" i="8"/>
  <c r="AE26" i="8" s="1"/>
  <c r="AB33" i="8"/>
  <c r="AL33" i="8" s="1"/>
  <c r="V18" i="8"/>
  <c r="AF18" i="8" s="1"/>
  <c r="V15" i="8"/>
  <c r="AF15" i="8" s="1"/>
  <c r="V19" i="8"/>
  <c r="AF19" i="8" s="1"/>
  <c r="V21" i="8"/>
  <c r="AF21" i="8" s="1"/>
  <c r="V16" i="8"/>
  <c r="AF16" i="8" s="1"/>
  <c r="V17" i="8"/>
  <c r="AF17" i="8" s="1"/>
  <c r="V20" i="8"/>
  <c r="AF20" i="8" s="1"/>
  <c r="Y26" i="8"/>
  <c r="AI26" i="8" s="1"/>
  <c r="X22" i="8"/>
  <c r="AH22" i="8" s="1"/>
  <c r="X18" i="8"/>
  <c r="AH18" i="8" s="1"/>
  <c r="X19" i="8"/>
  <c r="AH19" i="8" s="1"/>
  <c r="AB20" i="8"/>
  <c r="AL20" i="8" s="1"/>
  <c r="T20" i="8"/>
  <c r="AD20" i="8" s="1"/>
  <c r="Y21" i="8"/>
  <c r="AI21" i="8" s="1"/>
  <c r="Y19" i="8"/>
  <c r="AI19" i="8" s="1"/>
  <c r="T19" i="8"/>
  <c r="AD19" i="8" s="1"/>
  <c r="X21" i="8"/>
  <c r="AH21" i="8" s="1"/>
  <c r="AA18" i="8"/>
  <c r="AK18" i="8" s="1"/>
  <c r="Y33" i="8"/>
  <c r="AI33" i="8" s="1"/>
  <c r="AB26" i="8"/>
  <c r="AL26" i="8" s="1"/>
  <c r="T31" i="8"/>
  <c r="AD31" i="8" s="1"/>
  <c r="U20" i="8"/>
  <c r="AE20" i="8" s="1"/>
  <c r="T23" i="8"/>
  <c r="AD23" i="8" s="1"/>
  <c r="AB18" i="8"/>
  <c r="AL18" i="8" s="1"/>
  <c r="D35" i="4"/>
  <c r="G35" i="4"/>
  <c r="D35" i="3"/>
  <c r="C35" i="3"/>
  <c r="B6" i="9" l="1"/>
  <c r="J6" i="9"/>
  <c r="I6" i="9"/>
  <c r="G6" i="9"/>
  <c r="F6" i="9"/>
  <c r="D6" i="9"/>
  <c r="A6" i="9"/>
  <c r="H6" i="9"/>
  <c r="E6" i="9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5" i="3"/>
  <c r="U35" i="4"/>
  <c r="V35" i="4"/>
  <c r="W35" i="4"/>
  <c r="X35" i="4"/>
  <c r="Y35" i="4"/>
  <c r="Z35" i="4"/>
  <c r="AA35" i="4"/>
  <c r="AB35" i="4"/>
  <c r="AC35" i="4"/>
  <c r="T35" i="4"/>
  <c r="I34" i="4"/>
  <c r="J34" i="4"/>
  <c r="K34" i="4"/>
  <c r="L34" i="4"/>
  <c r="M34" i="4"/>
  <c r="N34" i="4"/>
  <c r="O34" i="4"/>
  <c r="P34" i="4"/>
  <c r="Q34" i="4"/>
  <c r="R34" i="4"/>
  <c r="I35" i="4"/>
  <c r="J35" i="4"/>
  <c r="K35" i="4"/>
  <c r="L35" i="4"/>
  <c r="M35" i="4"/>
  <c r="N35" i="4"/>
  <c r="O35" i="4"/>
  <c r="P35" i="4"/>
  <c r="Q35" i="4"/>
  <c r="R35" i="4"/>
  <c r="G34" i="4"/>
  <c r="D34" i="4"/>
  <c r="C34" i="3"/>
  <c r="H35" i="3" s="1"/>
  <c r="D34" i="3"/>
  <c r="G33" i="4" l="1"/>
  <c r="R33" i="4" s="1"/>
  <c r="D33" i="4"/>
  <c r="D33" i="3"/>
  <c r="C33" i="3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G1" i="4"/>
  <c r="I35" i="3" l="1"/>
  <c r="H34" i="3"/>
  <c r="I33" i="4"/>
  <c r="P33" i="4"/>
  <c r="M33" i="4"/>
  <c r="Q33" i="4"/>
  <c r="N33" i="4"/>
  <c r="J33" i="4"/>
  <c r="K33" i="4"/>
  <c r="L33" i="4"/>
  <c r="O33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" i="4"/>
  <c r="G6" i="4"/>
  <c r="G7" i="4"/>
  <c r="N7" i="4" s="1"/>
  <c r="G8" i="4"/>
  <c r="G9" i="4"/>
  <c r="G10" i="4"/>
  <c r="G11" i="4"/>
  <c r="N11" i="4" s="1"/>
  <c r="G12" i="4"/>
  <c r="P12" i="4" s="1"/>
  <c r="G13" i="4"/>
  <c r="G14" i="4"/>
  <c r="G15" i="4"/>
  <c r="R15" i="4" s="1"/>
  <c r="G16" i="4"/>
  <c r="I16" i="4" s="1"/>
  <c r="G17" i="4"/>
  <c r="G18" i="4"/>
  <c r="G19" i="4"/>
  <c r="O19" i="4" s="1"/>
  <c r="G21" i="4"/>
  <c r="Q21" i="4" s="1"/>
  <c r="G22" i="4"/>
  <c r="G23" i="4"/>
  <c r="G24" i="4"/>
  <c r="I24" i="4" s="1"/>
  <c r="G25" i="4"/>
  <c r="R25" i="4" s="1"/>
  <c r="G26" i="4"/>
  <c r="G27" i="4"/>
  <c r="G28" i="4"/>
  <c r="Q28" i="4" s="1"/>
  <c r="G29" i="4"/>
  <c r="N29" i="4" s="1"/>
  <c r="G30" i="4"/>
  <c r="G31" i="4"/>
  <c r="G32" i="4"/>
  <c r="P32" i="4" s="1"/>
  <c r="G20" i="4"/>
  <c r="I20" i="4" s="1"/>
  <c r="C33" i="4"/>
  <c r="D32" i="4"/>
  <c r="C32" i="4"/>
  <c r="D31" i="4"/>
  <c r="C31" i="4"/>
  <c r="D30" i="4"/>
  <c r="C30" i="4"/>
  <c r="D29" i="4"/>
  <c r="C29" i="4"/>
  <c r="D28" i="4"/>
  <c r="C28" i="4"/>
  <c r="P36" i="4" s="1"/>
  <c r="D27" i="4"/>
  <c r="C27" i="4"/>
  <c r="Q36" i="4" s="1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P39" i="4" l="1"/>
  <c r="N39" i="4"/>
  <c r="K36" i="4"/>
  <c r="L37" i="4"/>
  <c r="M31" i="4"/>
  <c r="L31" i="4"/>
  <c r="J31" i="4"/>
  <c r="K31" i="4"/>
  <c r="M27" i="4"/>
  <c r="L27" i="4"/>
  <c r="J27" i="4"/>
  <c r="K27" i="4"/>
  <c r="I23" i="4"/>
  <c r="L23" i="4"/>
  <c r="K23" i="4"/>
  <c r="J23" i="4"/>
  <c r="O18" i="4"/>
  <c r="K18" i="4"/>
  <c r="L18" i="4"/>
  <c r="J18" i="4"/>
  <c r="O14" i="4"/>
  <c r="K14" i="4"/>
  <c r="L14" i="4"/>
  <c r="J14" i="4"/>
  <c r="O10" i="4"/>
  <c r="K10" i="4"/>
  <c r="L10" i="4"/>
  <c r="J10" i="4"/>
  <c r="P6" i="4"/>
  <c r="K6" i="4"/>
  <c r="J6" i="4"/>
  <c r="L6" i="4"/>
  <c r="N6" i="4"/>
  <c r="I32" i="4"/>
  <c r="R29" i="4"/>
  <c r="M28" i="4"/>
  <c r="I27" i="4"/>
  <c r="P24" i="4"/>
  <c r="N23" i="4"/>
  <c r="R18" i="4"/>
  <c r="P16" i="4"/>
  <c r="N15" i="4"/>
  <c r="M14" i="4"/>
  <c r="O11" i="4"/>
  <c r="N10" i="4"/>
  <c r="R7" i="4"/>
  <c r="I30" i="4"/>
  <c r="K30" i="4"/>
  <c r="J30" i="4"/>
  <c r="L30" i="4"/>
  <c r="I26" i="4"/>
  <c r="K26" i="4"/>
  <c r="J26" i="4"/>
  <c r="L26" i="4"/>
  <c r="O22" i="4"/>
  <c r="K22" i="4"/>
  <c r="J22" i="4"/>
  <c r="L22" i="4"/>
  <c r="N17" i="4"/>
  <c r="J17" i="4"/>
  <c r="K17" i="4"/>
  <c r="L17" i="4"/>
  <c r="N13" i="4"/>
  <c r="J13" i="4"/>
  <c r="K13" i="4"/>
  <c r="L13" i="4"/>
  <c r="N9" i="4"/>
  <c r="J9" i="4"/>
  <c r="K9" i="4"/>
  <c r="L9" i="4"/>
  <c r="I6" i="4"/>
  <c r="Q32" i="4"/>
  <c r="P31" i="4"/>
  <c r="I28" i="4"/>
  <c r="M24" i="4"/>
  <c r="R19" i="4"/>
  <c r="Q18" i="4"/>
  <c r="R14" i="4"/>
  <c r="M10" i="4"/>
  <c r="O7" i="4"/>
  <c r="N38" i="4"/>
  <c r="L36" i="4"/>
  <c r="M20" i="4"/>
  <c r="J20" i="4"/>
  <c r="L20" i="4"/>
  <c r="K20" i="4"/>
  <c r="O29" i="4"/>
  <c r="J29" i="4"/>
  <c r="K29" i="4"/>
  <c r="L29" i="4"/>
  <c r="O25" i="4"/>
  <c r="J25" i="4"/>
  <c r="K25" i="4"/>
  <c r="L25" i="4"/>
  <c r="N21" i="4"/>
  <c r="J21" i="4"/>
  <c r="K21" i="4"/>
  <c r="L21" i="4"/>
  <c r="M16" i="4"/>
  <c r="J16" i="4"/>
  <c r="L16" i="4"/>
  <c r="K16" i="4"/>
  <c r="M12" i="4"/>
  <c r="J12" i="4"/>
  <c r="K12" i="4"/>
  <c r="L12" i="4"/>
  <c r="M8" i="4"/>
  <c r="J8" i="4"/>
  <c r="K8" i="4"/>
  <c r="L8" i="4"/>
  <c r="R6" i="4"/>
  <c r="O31" i="4"/>
  <c r="P27" i="4"/>
  <c r="N25" i="4"/>
  <c r="M21" i="4"/>
  <c r="N18" i="4"/>
  <c r="Q14" i="4"/>
  <c r="I12" i="4"/>
  <c r="R10" i="4"/>
  <c r="P8" i="4"/>
  <c r="N32" i="4"/>
  <c r="J32" i="4"/>
  <c r="K32" i="4"/>
  <c r="L32" i="4"/>
  <c r="N28" i="4"/>
  <c r="J28" i="4"/>
  <c r="L28" i="4"/>
  <c r="K28" i="4"/>
  <c r="N24" i="4"/>
  <c r="J24" i="4"/>
  <c r="K24" i="4"/>
  <c r="L24" i="4"/>
  <c r="I19" i="4"/>
  <c r="L19" i="4"/>
  <c r="J19" i="4"/>
  <c r="K19" i="4"/>
  <c r="I15" i="4"/>
  <c r="L15" i="4"/>
  <c r="K15" i="4"/>
  <c r="J15" i="4"/>
  <c r="I11" i="4"/>
  <c r="L11" i="4"/>
  <c r="K11" i="4"/>
  <c r="J11" i="4"/>
  <c r="I7" i="4"/>
  <c r="L7" i="4"/>
  <c r="J7" i="4"/>
  <c r="K7" i="4"/>
  <c r="O6" i="4"/>
  <c r="M32" i="4"/>
  <c r="I31" i="4"/>
  <c r="P28" i="4"/>
  <c r="O27" i="4"/>
  <c r="Q24" i="4"/>
  <c r="O23" i="4"/>
  <c r="P20" i="4"/>
  <c r="N19" i="4"/>
  <c r="M18" i="4"/>
  <c r="O15" i="4"/>
  <c r="N14" i="4"/>
  <c r="R11" i="4"/>
  <c r="Q10" i="4"/>
  <c r="I8" i="4"/>
  <c r="P23" i="4"/>
  <c r="O30" i="4"/>
  <c r="N22" i="4"/>
  <c r="Q17" i="4"/>
  <c r="M13" i="4"/>
  <c r="M9" i="4"/>
  <c r="R30" i="4"/>
  <c r="Q29" i="4"/>
  <c r="N26" i="4"/>
  <c r="M25" i="4"/>
  <c r="Q22" i="4"/>
  <c r="P21" i="4"/>
  <c r="O20" i="4"/>
  <c r="I17" i="4"/>
  <c r="I13" i="4"/>
  <c r="I9" i="4"/>
  <c r="Q6" i="4"/>
  <c r="M6" i="4"/>
  <c r="O32" i="4"/>
  <c r="R31" i="4"/>
  <c r="N31" i="4"/>
  <c r="Q30" i="4"/>
  <c r="M30" i="4"/>
  <c r="P29" i="4"/>
  <c r="I29" i="4"/>
  <c r="O28" i="4"/>
  <c r="R27" i="4"/>
  <c r="N27" i="4"/>
  <c r="Q26" i="4"/>
  <c r="M26" i="4"/>
  <c r="P25" i="4"/>
  <c r="I25" i="4"/>
  <c r="O24" i="4"/>
  <c r="R23" i="4"/>
  <c r="M23" i="4"/>
  <c r="P22" i="4"/>
  <c r="I22" i="4"/>
  <c r="O21" i="4"/>
  <c r="R20" i="4"/>
  <c r="N20" i="4"/>
  <c r="Q19" i="4"/>
  <c r="M19" i="4"/>
  <c r="P18" i="4"/>
  <c r="I18" i="4"/>
  <c r="O17" i="4"/>
  <c r="R16" i="4"/>
  <c r="N16" i="4"/>
  <c r="Q15" i="4"/>
  <c r="M15" i="4"/>
  <c r="P14" i="4"/>
  <c r="I14" i="4"/>
  <c r="O13" i="4"/>
  <c r="R12" i="4"/>
  <c r="N12" i="4"/>
  <c r="Q11" i="4"/>
  <c r="M11" i="4"/>
  <c r="P10" i="4"/>
  <c r="I10" i="4"/>
  <c r="O9" i="4"/>
  <c r="R8" i="4"/>
  <c r="N8" i="4"/>
  <c r="Q7" i="4"/>
  <c r="M7" i="4"/>
  <c r="O26" i="4"/>
  <c r="R22" i="4"/>
  <c r="M17" i="4"/>
  <c r="Q13" i="4"/>
  <c r="Q9" i="4"/>
  <c r="N30" i="4"/>
  <c r="M29" i="4"/>
  <c r="R26" i="4"/>
  <c r="Q25" i="4"/>
  <c r="M22" i="4"/>
  <c r="I21" i="4"/>
  <c r="P17" i="4"/>
  <c r="O16" i="4"/>
  <c r="P13" i="4"/>
  <c r="O12" i="4"/>
  <c r="P9" i="4"/>
  <c r="O8" i="4"/>
  <c r="N37" i="4"/>
  <c r="R32" i="4"/>
  <c r="Q31" i="4"/>
  <c r="P30" i="4"/>
  <c r="R28" i="4"/>
  <c r="Q27" i="4"/>
  <c r="P26" i="4"/>
  <c r="R24" i="4"/>
  <c r="Q23" i="4"/>
  <c r="R21" i="4"/>
  <c r="Q20" i="4"/>
  <c r="P19" i="4"/>
  <c r="R17" i="4"/>
  <c r="Q16" i="4"/>
  <c r="P15" i="4"/>
  <c r="R13" i="4"/>
  <c r="Q12" i="4"/>
  <c r="P11" i="4"/>
  <c r="R9" i="4"/>
  <c r="Q8" i="4"/>
  <c r="P7" i="4"/>
  <c r="Q39" i="4"/>
  <c r="O37" i="4"/>
  <c r="R40" i="4"/>
  <c r="P38" i="4"/>
  <c r="N36" i="4"/>
  <c r="R36" i="4"/>
  <c r="Q38" i="4"/>
  <c r="O36" i="4"/>
  <c r="P37" i="4"/>
  <c r="Q37" i="4"/>
  <c r="Q41" i="4"/>
  <c r="M37" i="4"/>
  <c r="P40" i="4"/>
  <c r="O39" i="4"/>
  <c r="Q42" i="4"/>
  <c r="M38" i="4"/>
  <c r="P41" i="4"/>
  <c r="O40" i="4"/>
  <c r="R37" i="4"/>
  <c r="R38" i="4"/>
  <c r="R39" i="4"/>
  <c r="Q40" i="4"/>
  <c r="M36" i="4"/>
  <c r="O38" i="4"/>
  <c r="R41" i="4"/>
  <c r="R42" i="4"/>
  <c r="R43" i="4"/>
  <c r="D32" i="3"/>
  <c r="C32" i="3"/>
  <c r="I34" i="3" l="1"/>
  <c r="J35" i="3"/>
  <c r="H33" i="3"/>
  <c r="W37" i="4"/>
  <c r="V36" i="4"/>
  <c r="W36" i="4"/>
  <c r="AA36" i="4"/>
  <c r="AB37" i="4"/>
  <c r="X36" i="4"/>
  <c r="X37" i="4"/>
  <c r="AB36" i="4"/>
  <c r="Z38" i="4"/>
  <c r="AA39" i="4"/>
  <c r="AB38" i="4"/>
  <c r="Y38" i="4"/>
  <c r="Y36" i="4"/>
  <c r="Y37" i="4"/>
  <c r="AC38" i="4"/>
  <c r="AC39" i="4"/>
  <c r="AC36" i="4"/>
  <c r="AC41" i="4"/>
  <c r="AC42" i="4"/>
  <c r="AC37" i="4"/>
  <c r="AC40" i="4"/>
  <c r="Z37" i="4"/>
  <c r="Z39" i="4"/>
  <c r="Z36" i="4"/>
  <c r="AB40" i="4"/>
  <c r="AB39" i="4"/>
  <c r="AB41" i="4"/>
  <c r="AA40" i="4"/>
  <c r="Y39" i="4"/>
  <c r="AA37" i="4"/>
  <c r="AA38" i="4"/>
  <c r="AA41" i="4"/>
  <c r="X38" i="4"/>
  <c r="AC43" i="4"/>
  <c r="AB42" i="4"/>
  <c r="Z40" i="4"/>
  <c r="C34" i="4"/>
  <c r="C35" i="4"/>
  <c r="B36" i="4"/>
  <c r="AG4" i="3"/>
  <c r="AH4" i="3"/>
  <c r="AI4" i="3"/>
  <c r="AJ4" i="3"/>
  <c r="AK4" i="3"/>
  <c r="AL4" i="3"/>
  <c r="AC4" i="3"/>
  <c r="Q15" i="3"/>
  <c r="D31" i="3"/>
  <c r="C31" i="3"/>
  <c r="H32" i="3" s="1"/>
  <c r="D30" i="3"/>
  <c r="C30" i="3"/>
  <c r="D29" i="3"/>
  <c r="C29" i="3"/>
  <c r="D28" i="3"/>
  <c r="C28" i="3"/>
  <c r="D27" i="3"/>
  <c r="C27" i="3"/>
  <c r="D26" i="3"/>
  <c r="C26" i="3"/>
  <c r="D25" i="3"/>
  <c r="C25" i="3"/>
  <c r="H26" i="3" s="1"/>
  <c r="D24" i="3"/>
  <c r="C24" i="3"/>
  <c r="H25" i="3" s="1"/>
  <c r="D23" i="3"/>
  <c r="C23" i="3"/>
  <c r="N30" i="3" s="1"/>
  <c r="D22" i="3"/>
  <c r="C22" i="3"/>
  <c r="D21" i="3"/>
  <c r="C21" i="3"/>
  <c r="M27" i="3" s="1"/>
  <c r="D20" i="3"/>
  <c r="C20" i="3"/>
  <c r="D19" i="3"/>
  <c r="C19" i="3"/>
  <c r="O27" i="3" s="1"/>
  <c r="D18" i="3"/>
  <c r="C18" i="3"/>
  <c r="D17" i="3"/>
  <c r="C17" i="3"/>
  <c r="H18" i="3" s="1"/>
  <c r="D16" i="3"/>
  <c r="C16" i="3"/>
  <c r="H17" i="3" s="1"/>
  <c r="D15" i="3"/>
  <c r="C15" i="3"/>
  <c r="N22" i="3" s="1"/>
  <c r="D14" i="3"/>
  <c r="C14" i="3"/>
  <c r="D13" i="3"/>
  <c r="C13" i="3"/>
  <c r="M19" i="3" s="1"/>
  <c r="D12" i="3"/>
  <c r="C12" i="3"/>
  <c r="D11" i="3"/>
  <c r="C11" i="3"/>
  <c r="K15" i="3" s="1"/>
  <c r="D10" i="3"/>
  <c r="C10" i="3"/>
  <c r="L15" i="3" s="1"/>
  <c r="D9" i="3"/>
  <c r="C9" i="3"/>
  <c r="N16" i="3" s="1"/>
  <c r="D8" i="3"/>
  <c r="C8" i="3"/>
  <c r="O16" i="3" s="1"/>
  <c r="D7" i="3"/>
  <c r="C7" i="3"/>
  <c r="O15" i="3" s="1"/>
  <c r="Z15" i="3" s="1"/>
  <c r="D6" i="3"/>
  <c r="C6" i="3"/>
  <c r="P15" i="3" s="1"/>
  <c r="L16" i="3" l="1"/>
  <c r="N32" i="3"/>
  <c r="P20" i="3"/>
  <c r="Q29" i="3"/>
  <c r="M25" i="3"/>
  <c r="P28" i="3"/>
  <c r="L24" i="3"/>
  <c r="O19" i="3"/>
  <c r="P22" i="3"/>
  <c r="L18" i="3"/>
  <c r="P30" i="3"/>
  <c r="L26" i="3"/>
  <c r="Q21" i="3"/>
  <c r="M17" i="3"/>
  <c r="I16" i="3"/>
  <c r="H15" i="3"/>
  <c r="S15" i="3" s="1"/>
  <c r="AC15" i="3" s="1"/>
  <c r="K18" i="3"/>
  <c r="J17" i="3"/>
  <c r="H23" i="3"/>
  <c r="I24" i="3"/>
  <c r="J25" i="3"/>
  <c r="K26" i="3"/>
  <c r="N35" i="3"/>
  <c r="M34" i="3"/>
  <c r="I30" i="3"/>
  <c r="K32" i="3"/>
  <c r="J31" i="3"/>
  <c r="L33" i="3"/>
  <c r="N15" i="3"/>
  <c r="Y16" i="3" s="1"/>
  <c r="AI16" i="3" s="1"/>
  <c r="Q31" i="3"/>
  <c r="O29" i="3"/>
  <c r="N28" i="3"/>
  <c r="Q23" i="3"/>
  <c r="O21" i="3"/>
  <c r="N20" i="3"/>
  <c r="L21" i="3"/>
  <c r="I18" i="3"/>
  <c r="K20" i="3"/>
  <c r="J19" i="3"/>
  <c r="L25" i="3"/>
  <c r="I22" i="3"/>
  <c r="K24" i="3"/>
  <c r="J23" i="3"/>
  <c r="P35" i="3"/>
  <c r="O34" i="3"/>
  <c r="I28" i="3"/>
  <c r="K30" i="3"/>
  <c r="J29" i="3"/>
  <c r="N33" i="3"/>
  <c r="V15" i="3"/>
  <c r="J16" i="3"/>
  <c r="I15" i="3"/>
  <c r="K17" i="3"/>
  <c r="H16" i="3"/>
  <c r="J18" i="3"/>
  <c r="K19" i="3"/>
  <c r="I17" i="3"/>
  <c r="J20" i="3"/>
  <c r="K21" i="3"/>
  <c r="I19" i="3"/>
  <c r="H20" i="3"/>
  <c r="K23" i="3"/>
  <c r="J22" i="3"/>
  <c r="I21" i="3"/>
  <c r="J24" i="3"/>
  <c r="K25" i="3"/>
  <c r="I23" i="3"/>
  <c r="H24" i="3"/>
  <c r="J26" i="3"/>
  <c r="K27" i="3"/>
  <c r="I25" i="3"/>
  <c r="Q33" i="3"/>
  <c r="Q35" i="3"/>
  <c r="P34" i="3"/>
  <c r="J28" i="3"/>
  <c r="K29" i="3"/>
  <c r="I27" i="3"/>
  <c r="O33" i="3"/>
  <c r="H28" i="3"/>
  <c r="N34" i="3"/>
  <c r="O35" i="3"/>
  <c r="J30" i="3"/>
  <c r="I29" i="3"/>
  <c r="K31" i="3"/>
  <c r="M33" i="3"/>
  <c r="M35" i="3"/>
  <c r="L34" i="3"/>
  <c r="J32" i="3"/>
  <c r="K33" i="3"/>
  <c r="I31" i="3"/>
  <c r="J34" i="3"/>
  <c r="K35" i="3"/>
  <c r="I33" i="3"/>
  <c r="M15" i="3"/>
  <c r="X15" i="3" s="1"/>
  <c r="O31" i="3"/>
  <c r="L30" i="3"/>
  <c r="M29" i="3"/>
  <c r="L28" i="3"/>
  <c r="P26" i="3"/>
  <c r="Q25" i="3"/>
  <c r="P24" i="3"/>
  <c r="O23" i="3"/>
  <c r="L22" i="3"/>
  <c r="M21" i="3"/>
  <c r="L20" i="3"/>
  <c r="P18" i="3"/>
  <c r="Q17" i="3"/>
  <c r="P16" i="3"/>
  <c r="L17" i="3"/>
  <c r="W17" i="3" s="1"/>
  <c r="AG17" i="3" s="1"/>
  <c r="J15" i="3"/>
  <c r="K16" i="3"/>
  <c r="H19" i="3"/>
  <c r="I20" i="3"/>
  <c r="K22" i="3"/>
  <c r="J21" i="3"/>
  <c r="L29" i="3"/>
  <c r="Q34" i="3"/>
  <c r="I26" i="3"/>
  <c r="K28" i="3"/>
  <c r="J27" i="3"/>
  <c r="P33" i="3"/>
  <c r="L35" i="3"/>
  <c r="K34" i="3"/>
  <c r="I32" i="3"/>
  <c r="J33" i="3"/>
  <c r="O32" i="3"/>
  <c r="M31" i="3"/>
  <c r="H30" i="3"/>
  <c r="H29" i="3"/>
  <c r="Q27" i="3"/>
  <c r="N26" i="3"/>
  <c r="O25" i="3"/>
  <c r="N24" i="3"/>
  <c r="M23" i="3"/>
  <c r="H22" i="3"/>
  <c r="H21" i="3"/>
  <c r="Q19" i="3"/>
  <c r="N18" i="3"/>
  <c r="O17" i="3"/>
  <c r="Z17" i="3" s="1"/>
  <c r="AJ17" i="3" s="1"/>
  <c r="Q43" i="4"/>
  <c r="AB43" i="4" s="1"/>
  <c r="J36" i="4"/>
  <c r="K37" i="4"/>
  <c r="L38" i="4"/>
  <c r="L39" i="4"/>
  <c r="K38" i="4"/>
  <c r="J37" i="4"/>
  <c r="P42" i="4"/>
  <c r="O41" i="4"/>
  <c r="N40" i="4"/>
  <c r="M39" i="4"/>
  <c r="R44" i="4"/>
  <c r="C36" i="4"/>
  <c r="B37" i="4"/>
  <c r="Q44" i="4"/>
  <c r="M40" i="4"/>
  <c r="P43" i="4"/>
  <c r="R45" i="4"/>
  <c r="O42" i="4"/>
  <c r="I36" i="4"/>
  <c r="T36" i="4" s="1"/>
  <c r="N41" i="4"/>
  <c r="Z16" i="3"/>
  <c r="AJ16" i="3" s="1"/>
  <c r="AJ15" i="3"/>
  <c r="AA15" i="3"/>
  <c r="AA16" i="3"/>
  <c r="AK16" i="3" s="1"/>
  <c r="W15" i="3"/>
  <c r="W16" i="3"/>
  <c r="AG16" i="3" s="1"/>
  <c r="AB15" i="3"/>
  <c r="P31" i="3"/>
  <c r="L31" i="3"/>
  <c r="O30" i="3"/>
  <c r="N29" i="3"/>
  <c r="Q28" i="3"/>
  <c r="M28" i="3"/>
  <c r="P27" i="3"/>
  <c r="L27" i="3"/>
  <c r="O26" i="3"/>
  <c r="N25" i="3"/>
  <c r="Q24" i="3"/>
  <c r="M24" i="3"/>
  <c r="P23" i="3"/>
  <c r="L23" i="3"/>
  <c r="O22" i="3"/>
  <c r="N21" i="3"/>
  <c r="Q20" i="3"/>
  <c r="M20" i="3"/>
  <c r="P19" i="3"/>
  <c r="L19" i="3"/>
  <c r="O18" i="3"/>
  <c r="N17" i="3"/>
  <c r="Q16" i="3"/>
  <c r="M16" i="3"/>
  <c r="Q32" i="3"/>
  <c r="M32" i="3"/>
  <c r="H31" i="3"/>
  <c r="H27" i="3"/>
  <c r="P32" i="3"/>
  <c r="L32" i="3"/>
  <c r="N31" i="3"/>
  <c r="Q30" i="3"/>
  <c r="M30" i="3"/>
  <c r="P29" i="3"/>
  <c r="O28" i="3"/>
  <c r="N27" i="3"/>
  <c r="Q26" i="3"/>
  <c r="M26" i="3"/>
  <c r="P25" i="3"/>
  <c r="O24" i="3"/>
  <c r="N23" i="3"/>
  <c r="Q22" i="3"/>
  <c r="M22" i="3"/>
  <c r="P21" i="3"/>
  <c r="O20" i="3"/>
  <c r="N19" i="3"/>
  <c r="Q18" i="3"/>
  <c r="M18" i="3"/>
  <c r="P17" i="3"/>
  <c r="S19" i="3" l="1"/>
  <c r="AC19" i="3" s="1"/>
  <c r="Y15" i="3"/>
  <c r="AI15" i="3" s="1"/>
  <c r="AG15" i="3"/>
  <c r="S26" i="3"/>
  <c r="AC26" i="3" s="1"/>
  <c r="S29" i="3"/>
  <c r="S18" i="3"/>
  <c r="AC18" i="3" s="1"/>
  <c r="W18" i="3"/>
  <c r="AG18" i="3" s="1"/>
  <c r="S16" i="3"/>
  <c r="AC16" i="3" s="1"/>
  <c r="T33" i="3"/>
  <c r="AD33" i="3" s="1"/>
  <c r="S20" i="3"/>
  <c r="AC20" i="3" s="1"/>
  <c r="V30" i="3"/>
  <c r="AF30" i="3" s="1"/>
  <c r="W34" i="3"/>
  <c r="AG34" i="3" s="1"/>
  <c r="S17" i="3"/>
  <c r="AC17" i="3" s="1"/>
  <c r="V23" i="3"/>
  <c r="AF23" i="3" s="1"/>
  <c r="T30" i="3"/>
  <c r="AD30" i="3" s="1"/>
  <c r="V20" i="3"/>
  <c r="AF20" i="3" s="1"/>
  <c r="V24" i="3"/>
  <c r="AF24" i="3" s="1"/>
  <c r="V22" i="3"/>
  <c r="AF22" i="3" s="1"/>
  <c r="AF15" i="3"/>
  <c r="V33" i="3"/>
  <c r="AF33" i="3" s="1"/>
  <c r="U30" i="3"/>
  <c r="AE30" i="3" s="1"/>
  <c r="X35" i="3"/>
  <c r="AH35" i="3" s="1"/>
  <c r="S25" i="3"/>
  <c r="AC25" i="3" s="1"/>
  <c r="S22" i="3"/>
  <c r="AC22" i="3" s="1"/>
  <c r="T34" i="3"/>
  <c r="AD34" i="3" s="1"/>
  <c r="T32" i="3"/>
  <c r="AD32" i="3" s="1"/>
  <c r="V32" i="3"/>
  <c r="AF32" i="3" s="1"/>
  <c r="T15" i="3"/>
  <c r="T18" i="3"/>
  <c r="AD18" i="3" s="1"/>
  <c r="T16" i="3"/>
  <c r="AD16" i="3" s="1"/>
  <c r="T19" i="3"/>
  <c r="AD19" i="3" s="1"/>
  <c r="T21" i="3"/>
  <c r="AD21" i="3" s="1"/>
  <c r="T20" i="3"/>
  <c r="AD20" i="3" s="1"/>
  <c r="T27" i="3"/>
  <c r="AD27" i="3" s="1"/>
  <c r="T17" i="3"/>
  <c r="AD17" i="3" s="1"/>
  <c r="T24" i="3"/>
  <c r="AD24" i="3" s="1"/>
  <c r="T25" i="3"/>
  <c r="AD25" i="3" s="1"/>
  <c r="T28" i="3"/>
  <c r="AD28" i="3" s="1"/>
  <c r="T22" i="3"/>
  <c r="AD22" i="3" s="1"/>
  <c r="T23" i="3"/>
  <c r="AD23" i="3" s="1"/>
  <c r="T26" i="3"/>
  <c r="AD26" i="3" s="1"/>
  <c r="V25" i="3"/>
  <c r="AF25" i="3" s="1"/>
  <c r="V18" i="3"/>
  <c r="AF18" i="3" s="1"/>
  <c r="T35" i="3"/>
  <c r="AD35" i="3" s="1"/>
  <c r="T31" i="3"/>
  <c r="AD31" i="3" s="1"/>
  <c r="V31" i="3"/>
  <c r="AF31" i="3" s="1"/>
  <c r="S24" i="3"/>
  <c r="AC24" i="3" s="1"/>
  <c r="S21" i="3"/>
  <c r="AC21" i="3" s="1"/>
  <c r="U34" i="3"/>
  <c r="AE34" i="3" s="1"/>
  <c r="V29" i="3"/>
  <c r="AF29" i="3" s="1"/>
  <c r="U35" i="3"/>
  <c r="AE35" i="3" s="1"/>
  <c r="V34" i="3"/>
  <c r="AF34" i="3" s="1"/>
  <c r="U31" i="3"/>
  <c r="AE31" i="3" s="1"/>
  <c r="U16" i="3"/>
  <c r="AE16" i="3" s="1"/>
  <c r="U29" i="3"/>
  <c r="AE29" i="3" s="1"/>
  <c r="V21" i="3"/>
  <c r="AF21" i="3" s="1"/>
  <c r="V17" i="3"/>
  <c r="AF17" i="3" s="1"/>
  <c r="V28" i="3"/>
  <c r="AF28" i="3" s="1"/>
  <c r="AB34" i="3"/>
  <c r="AL34" i="3" s="1"/>
  <c r="Y35" i="3"/>
  <c r="AI35" i="3" s="1"/>
  <c r="AA35" i="3"/>
  <c r="AK35" i="3" s="1"/>
  <c r="S23" i="3"/>
  <c r="AC23" i="3" s="1"/>
  <c r="V35" i="3"/>
  <c r="AF35" i="3" s="1"/>
  <c r="U15" i="3"/>
  <c r="U27" i="3"/>
  <c r="AE27" i="3" s="1"/>
  <c r="U28" i="3"/>
  <c r="AE28" i="3" s="1"/>
  <c r="U20" i="3"/>
  <c r="AE20" i="3" s="1"/>
  <c r="U23" i="3"/>
  <c r="AE23" i="3" s="1"/>
  <c r="U26" i="3"/>
  <c r="AE26" i="3" s="1"/>
  <c r="U18" i="3"/>
  <c r="AE18" i="3" s="1"/>
  <c r="U21" i="3"/>
  <c r="AE21" i="3" s="1"/>
  <c r="U19" i="3"/>
  <c r="AE19" i="3" s="1"/>
  <c r="U25" i="3"/>
  <c r="AE25" i="3" s="1"/>
  <c r="U24" i="3"/>
  <c r="AE24" i="3" s="1"/>
  <c r="U17" i="3"/>
  <c r="AE17" i="3" s="1"/>
  <c r="U22" i="3"/>
  <c r="AE22" i="3" s="1"/>
  <c r="U33" i="3"/>
  <c r="AE33" i="3" s="1"/>
  <c r="V27" i="3"/>
  <c r="AF27" i="3" s="1"/>
  <c r="V16" i="3"/>
  <c r="AF16" i="3" s="1"/>
  <c r="V19" i="3"/>
  <c r="AF19" i="3" s="1"/>
  <c r="V26" i="3"/>
  <c r="AF26" i="3" s="1"/>
  <c r="U32" i="3"/>
  <c r="AE32" i="3" s="1"/>
  <c r="T29" i="3"/>
  <c r="AD29" i="3" s="1"/>
  <c r="AL15" i="3"/>
  <c r="S34" i="3"/>
  <c r="AC34" i="3" s="1"/>
  <c r="W35" i="3"/>
  <c r="AG35" i="3" s="1"/>
  <c r="Z35" i="3"/>
  <c r="AJ35" i="3" s="1"/>
  <c r="AH15" i="3"/>
  <c r="X34" i="3"/>
  <c r="AH34" i="3" s="1"/>
  <c r="AB35" i="3"/>
  <c r="AL35" i="3" s="1"/>
  <c r="S35" i="3"/>
  <c r="AC35" i="3" s="1"/>
  <c r="S33" i="3"/>
  <c r="AC33" i="3" s="1"/>
  <c r="AA34" i="3"/>
  <c r="AK34" i="3" s="1"/>
  <c r="Y34" i="3"/>
  <c r="AI34" i="3" s="1"/>
  <c r="AK15" i="3"/>
  <c r="Z34" i="3"/>
  <c r="AJ34" i="3" s="1"/>
  <c r="W39" i="4"/>
  <c r="W38" i="4"/>
  <c r="J38" i="4"/>
  <c r="U38" i="4" s="1"/>
  <c r="L40" i="4"/>
  <c r="W40" i="4" s="1"/>
  <c r="K39" i="4"/>
  <c r="V39" i="4" s="1"/>
  <c r="V38" i="4"/>
  <c r="V37" i="4"/>
  <c r="U36" i="4"/>
  <c r="U37" i="4"/>
  <c r="AA30" i="3"/>
  <c r="AA31" i="3"/>
  <c r="AK31" i="3" s="1"/>
  <c r="Y29" i="3"/>
  <c r="AI29" i="3" s="1"/>
  <c r="X32" i="3"/>
  <c r="W33" i="3"/>
  <c r="AG33" i="3" s="1"/>
  <c r="Z33" i="3"/>
  <c r="AJ33" i="3" s="1"/>
  <c r="W32" i="3"/>
  <c r="AG32" i="3" s="1"/>
  <c r="Y33" i="3"/>
  <c r="AI33" i="3" s="1"/>
  <c r="AB33" i="3"/>
  <c r="AL33" i="3" s="1"/>
  <c r="Y31" i="3"/>
  <c r="AI31" i="3" s="1"/>
  <c r="AB30" i="3"/>
  <c r="AL30" i="3" s="1"/>
  <c r="S30" i="3"/>
  <c r="W30" i="3"/>
  <c r="AG30" i="3" s="1"/>
  <c r="Z32" i="3"/>
  <c r="AJ32" i="3" s="1"/>
  <c r="X16" i="3"/>
  <c r="AH16" i="3" s="1"/>
  <c r="X29" i="3"/>
  <c r="AH29" i="3" s="1"/>
  <c r="AB32" i="3"/>
  <c r="AL32" i="3" s="1"/>
  <c r="AA33" i="3"/>
  <c r="AK33" i="3" s="1"/>
  <c r="Z31" i="3"/>
  <c r="AJ31" i="3" s="1"/>
  <c r="X31" i="3"/>
  <c r="W29" i="3"/>
  <c r="AG29" i="3" s="1"/>
  <c r="AB31" i="3"/>
  <c r="AL31" i="3" s="1"/>
  <c r="AB29" i="3"/>
  <c r="AL29" i="3" s="1"/>
  <c r="AA32" i="3"/>
  <c r="AK32" i="3" s="1"/>
  <c r="X30" i="3"/>
  <c r="AH30" i="3" s="1"/>
  <c r="S32" i="3"/>
  <c r="AC32" i="3" s="1"/>
  <c r="S31" i="3"/>
  <c r="AC31" i="3" s="1"/>
  <c r="Y32" i="3"/>
  <c r="Y30" i="3"/>
  <c r="X33" i="3"/>
  <c r="AH33" i="3" s="1"/>
  <c r="Z30" i="3"/>
  <c r="AJ30" i="3" s="1"/>
  <c r="AA29" i="3"/>
  <c r="W31" i="3"/>
  <c r="AG31" i="3" s="1"/>
  <c r="Z29" i="3"/>
  <c r="AJ29" i="3" s="1"/>
  <c r="AB44" i="4"/>
  <c r="X40" i="4"/>
  <c r="X39" i="4"/>
  <c r="Y41" i="4"/>
  <c r="Y40" i="4"/>
  <c r="Z42" i="4"/>
  <c r="Z41" i="4"/>
  <c r="AC44" i="4"/>
  <c r="AC45" i="4"/>
  <c r="AA42" i="4"/>
  <c r="AA43" i="4"/>
  <c r="Q45" i="4"/>
  <c r="AB45" i="4" s="1"/>
  <c r="M41" i="4"/>
  <c r="P44" i="4"/>
  <c r="AA44" i="4" s="1"/>
  <c r="O43" i="4"/>
  <c r="I37" i="4"/>
  <c r="N42" i="4"/>
  <c r="R46" i="4"/>
  <c r="C37" i="4"/>
  <c r="B38" i="4"/>
  <c r="AB19" i="3"/>
  <c r="AL19" i="3" s="1"/>
  <c r="AB21" i="3"/>
  <c r="AL21" i="3" s="1"/>
  <c r="AB16" i="3"/>
  <c r="AL16" i="3" s="1"/>
  <c r="Y24" i="3"/>
  <c r="AI24" i="3" s="1"/>
  <c r="Y25" i="3"/>
  <c r="AI25" i="3" s="1"/>
  <c r="AB18" i="3"/>
  <c r="AL18" i="3" s="1"/>
  <c r="Y21" i="3"/>
  <c r="AI21" i="3" s="1"/>
  <c r="AB24" i="3"/>
  <c r="AL24" i="3" s="1"/>
  <c r="AB17" i="3"/>
  <c r="AL17" i="3" s="1"/>
  <c r="AA17" i="3"/>
  <c r="AK17" i="3" s="1"/>
  <c r="AA19" i="3"/>
  <c r="AK19" i="3" s="1"/>
  <c r="AA18" i="3"/>
  <c r="AK18" i="3" s="1"/>
  <c r="AA21" i="3"/>
  <c r="AK21" i="3" s="1"/>
  <c r="AA20" i="3"/>
  <c r="AK20" i="3" s="1"/>
  <c r="AA23" i="3"/>
  <c r="AK23" i="3" s="1"/>
  <c r="AA22" i="3"/>
  <c r="AK22" i="3" s="1"/>
  <c r="AA25" i="3"/>
  <c r="AK25" i="3" s="1"/>
  <c r="AA27" i="3"/>
  <c r="AK27" i="3" s="1"/>
  <c r="AA26" i="3"/>
  <c r="AK26" i="3" s="1"/>
  <c r="AA28" i="3"/>
  <c r="AK28" i="3" s="1"/>
  <c r="AA24" i="3"/>
  <c r="AK24" i="3" s="1"/>
  <c r="AC30" i="3"/>
  <c r="S28" i="3"/>
  <c r="AC28" i="3" s="1"/>
  <c r="S27" i="3"/>
  <c r="AC27" i="3" s="1"/>
  <c r="Y28" i="3"/>
  <c r="AI28" i="3" s="1"/>
  <c r="Y27" i="3"/>
  <c r="AI27" i="3" s="1"/>
  <c r="Y22" i="3"/>
  <c r="AI22" i="3" s="1"/>
  <c r="Y17" i="3"/>
  <c r="AI17" i="3" s="1"/>
  <c r="AI32" i="3"/>
  <c r="Y26" i="3"/>
  <c r="AI26" i="3" s="1"/>
  <c r="Y18" i="3"/>
  <c r="AI18" i="3" s="1"/>
  <c r="Y23" i="3"/>
  <c r="AI23" i="3" s="1"/>
  <c r="Y20" i="3"/>
  <c r="AI20" i="3" s="1"/>
  <c r="AB20" i="3"/>
  <c r="AL20" i="3" s="1"/>
  <c r="Z26" i="3"/>
  <c r="AJ26" i="3" s="1"/>
  <c r="Z28" i="3"/>
  <c r="AJ28" i="3" s="1"/>
  <c r="Z19" i="3"/>
  <c r="AJ19" i="3" s="1"/>
  <c r="Z27" i="3"/>
  <c r="AJ27" i="3" s="1"/>
  <c r="Z18" i="3"/>
  <c r="Z21" i="3"/>
  <c r="AJ21" i="3" s="1"/>
  <c r="Z20" i="3"/>
  <c r="AJ20" i="3" s="1"/>
  <c r="Z23" i="3"/>
  <c r="AJ23" i="3" s="1"/>
  <c r="Z22" i="3"/>
  <c r="AJ22" i="3" s="1"/>
  <c r="Z25" i="3"/>
  <c r="AJ25" i="3" s="1"/>
  <c r="Z24" i="3"/>
  <c r="AJ24" i="3" s="1"/>
  <c r="Y19" i="3"/>
  <c r="AI19" i="3" s="1"/>
  <c r="W20" i="3"/>
  <c r="AG20" i="3" s="1"/>
  <c r="W25" i="3"/>
  <c r="AG25" i="3" s="1"/>
  <c r="W26" i="3"/>
  <c r="AG26" i="3" s="1"/>
  <c r="W27" i="3"/>
  <c r="AG27" i="3" s="1"/>
  <c r="X26" i="3"/>
  <c r="AH26" i="3" s="1"/>
  <c r="X27" i="3"/>
  <c r="AH27" i="3" s="1"/>
  <c r="X28" i="3"/>
  <c r="AH28" i="3" s="1"/>
  <c r="AB26" i="3"/>
  <c r="AL26" i="3" s="1"/>
  <c r="AB27" i="3"/>
  <c r="AL27" i="3" s="1"/>
  <c r="AB28" i="3"/>
  <c r="AL28" i="3" s="1"/>
  <c r="W28" i="3"/>
  <c r="AG28" i="3" s="1"/>
  <c r="W21" i="3"/>
  <c r="AG21" i="3" s="1"/>
  <c r="W22" i="3"/>
  <c r="AG22" i="3" s="1"/>
  <c r="W23" i="3"/>
  <c r="AG23" i="3" s="1"/>
  <c r="X21" i="3"/>
  <c r="AH21" i="3" s="1"/>
  <c r="X22" i="3"/>
  <c r="AH22" i="3" s="1"/>
  <c r="X23" i="3"/>
  <c r="AH23" i="3" s="1"/>
  <c r="X24" i="3"/>
  <c r="AH24" i="3" s="1"/>
  <c r="AB25" i="3"/>
  <c r="AL25" i="3" s="1"/>
  <c r="AB22" i="3"/>
  <c r="AL22" i="3" s="1"/>
  <c r="AB23" i="3"/>
  <c r="AL23" i="3" s="1"/>
  <c r="W19" i="3"/>
  <c r="AG19" i="3" s="1"/>
  <c r="X25" i="3"/>
  <c r="AH25" i="3" s="1"/>
  <c r="X18" i="3"/>
  <c r="AH18" i="3" s="1"/>
  <c r="X19" i="3"/>
  <c r="AH19" i="3" s="1"/>
  <c r="X20" i="3"/>
  <c r="AH20" i="3" s="1"/>
  <c r="W24" i="3"/>
  <c r="AG24" i="3" s="1"/>
  <c r="X17" i="3"/>
  <c r="AH17" i="3" s="1"/>
  <c r="AH31" i="3"/>
  <c r="AH32" i="3"/>
  <c r="AI30" i="3"/>
  <c r="AK29" i="3"/>
  <c r="AK30" i="3"/>
  <c r="AC29" i="3"/>
  <c r="H4" i="7" l="1"/>
  <c r="B4" i="7"/>
  <c r="F6" i="7"/>
  <c r="E4" i="7"/>
  <c r="A6" i="7"/>
  <c r="D6" i="7"/>
  <c r="G4" i="7"/>
  <c r="E6" i="7"/>
  <c r="D4" i="7"/>
  <c r="I6" i="7"/>
  <c r="C4" i="7"/>
  <c r="G6" i="7"/>
  <c r="A4" i="7"/>
  <c r="F4" i="7"/>
  <c r="J6" i="7"/>
  <c r="I4" i="7"/>
  <c r="J4" i="7"/>
  <c r="AE15" i="3"/>
  <c r="C6" i="7" s="1"/>
  <c r="AD15" i="3"/>
  <c r="B6" i="7" s="1"/>
  <c r="AJ18" i="3"/>
  <c r="H6" i="7" s="1"/>
  <c r="L41" i="4"/>
  <c r="W41" i="4" s="1"/>
  <c r="K40" i="4"/>
  <c r="J39" i="4"/>
  <c r="AC46" i="4"/>
  <c r="X41" i="4"/>
  <c r="Z43" i="4"/>
  <c r="Y42" i="4"/>
  <c r="T37" i="4"/>
  <c r="Q46" i="4"/>
  <c r="AB46" i="4" s="1"/>
  <c r="M42" i="4"/>
  <c r="X42" i="4" s="1"/>
  <c r="O44" i="4"/>
  <c r="Z44" i="4" s="1"/>
  <c r="R47" i="4"/>
  <c r="I38" i="4"/>
  <c r="T38" i="4" s="1"/>
  <c r="P45" i="4"/>
  <c r="N43" i="4"/>
  <c r="C38" i="4"/>
  <c r="B39" i="4"/>
  <c r="J40" i="4" l="1"/>
  <c r="U40" i="4" s="1"/>
  <c r="K41" i="4"/>
  <c r="V41" i="4" s="1"/>
  <c r="L42" i="4"/>
  <c r="U39" i="4"/>
  <c r="V40" i="4"/>
  <c r="AA45" i="4"/>
  <c r="Y43" i="4"/>
  <c r="AC47" i="4"/>
  <c r="C39" i="4"/>
  <c r="B40" i="4"/>
  <c r="Q47" i="4"/>
  <c r="P46" i="4"/>
  <c r="AA46" i="4" s="1"/>
  <c r="O45" i="4"/>
  <c r="M43" i="4"/>
  <c r="I39" i="4"/>
  <c r="N44" i="4"/>
  <c r="R48" i="4"/>
  <c r="W42" i="4" l="1"/>
  <c r="L43" i="4"/>
  <c r="W43" i="4" s="1"/>
  <c r="K42" i="4"/>
  <c r="J41" i="4"/>
  <c r="T39" i="4"/>
  <c r="Y44" i="4"/>
  <c r="AC48" i="4"/>
  <c r="AB47" i="4"/>
  <c r="Z45" i="4"/>
  <c r="X43" i="4"/>
  <c r="C40" i="4"/>
  <c r="B41" i="4"/>
  <c r="Q48" i="4"/>
  <c r="P47" i="4"/>
  <c r="O46" i="4"/>
  <c r="M44" i="4"/>
  <c r="N45" i="4"/>
  <c r="Y45" i="4" s="1"/>
  <c r="I40" i="4"/>
  <c r="R49" i="4"/>
  <c r="K43" i="4" l="1"/>
  <c r="V43" i="4" s="1"/>
  <c r="J42" i="4"/>
  <c r="U42" i="4" s="1"/>
  <c r="L44" i="4"/>
  <c r="U41" i="4"/>
  <c r="V42" i="4"/>
  <c r="AC49" i="4"/>
  <c r="AB48" i="4"/>
  <c r="X44" i="4"/>
  <c r="AA47" i="4"/>
  <c r="T40" i="4"/>
  <c r="Z46" i="4"/>
  <c r="C41" i="4"/>
  <c r="B42" i="4"/>
  <c r="Q49" i="4"/>
  <c r="M45" i="4"/>
  <c r="P48" i="4"/>
  <c r="O47" i="4"/>
  <c r="N46" i="4"/>
  <c r="I41" i="4"/>
  <c r="T41" i="4" s="1"/>
  <c r="R50" i="4"/>
  <c r="W44" i="4" l="1"/>
  <c r="L45" i="4"/>
  <c r="K44" i="4"/>
  <c r="J43" i="4"/>
  <c r="AB49" i="4"/>
  <c r="Y46" i="4"/>
  <c r="AC50" i="4"/>
  <c r="Z47" i="4"/>
  <c r="AA48" i="4"/>
  <c r="X45" i="4"/>
  <c r="C42" i="4"/>
  <c r="B43" i="4"/>
  <c r="Q50" i="4"/>
  <c r="M46" i="4"/>
  <c r="P49" i="4"/>
  <c r="O48" i="4"/>
  <c r="N47" i="4"/>
  <c r="I42" i="4"/>
  <c r="R51" i="4"/>
  <c r="J44" i="4" l="1"/>
  <c r="U44" i="4" s="1"/>
  <c r="K45" i="4"/>
  <c r="V45" i="4" s="1"/>
  <c r="L46" i="4"/>
  <c r="W46" i="4" s="1"/>
  <c r="U43" i="4"/>
  <c r="V44" i="4"/>
  <c r="W45" i="4"/>
  <c r="AA49" i="4"/>
  <c r="AC51" i="4"/>
  <c r="Y47" i="4"/>
  <c r="AB50" i="4"/>
  <c r="T42" i="4"/>
  <c r="X46" i="4"/>
  <c r="Z48" i="4"/>
  <c r="C43" i="4"/>
  <c r="B44" i="4"/>
  <c r="Q51" i="4"/>
  <c r="M47" i="4"/>
  <c r="P50" i="4"/>
  <c r="O49" i="4"/>
  <c r="N48" i="4"/>
  <c r="I43" i="4"/>
  <c r="R52" i="4"/>
  <c r="J45" i="4" l="1"/>
  <c r="L47" i="4"/>
  <c r="K46" i="4"/>
  <c r="AC52" i="4"/>
  <c r="AA50" i="4"/>
  <c r="T43" i="4"/>
  <c r="AB51" i="4"/>
  <c r="X47" i="4"/>
  <c r="Y48" i="4"/>
  <c r="Z49" i="4"/>
  <c r="B45" i="4"/>
  <c r="C44" i="4"/>
  <c r="Q52" i="4"/>
  <c r="M48" i="4"/>
  <c r="P51" i="4"/>
  <c r="O50" i="4"/>
  <c r="N49" i="4"/>
  <c r="I44" i="4"/>
  <c r="R53" i="4"/>
  <c r="W47" i="4" l="1"/>
  <c r="U45" i="4"/>
  <c r="L48" i="4"/>
  <c r="K47" i="4"/>
  <c r="J46" i="4"/>
  <c r="V46" i="4"/>
  <c r="AC53" i="4"/>
  <c r="AB52" i="4"/>
  <c r="T44" i="4"/>
  <c r="Y49" i="4"/>
  <c r="Z50" i="4"/>
  <c r="AA51" i="4"/>
  <c r="X48" i="4"/>
  <c r="Q53" i="4"/>
  <c r="M49" i="4"/>
  <c r="P52" i="4"/>
  <c r="O51" i="4"/>
  <c r="N50" i="4"/>
  <c r="I45" i="4"/>
  <c r="R54" i="4"/>
  <c r="B46" i="4"/>
  <c r="C45" i="4"/>
  <c r="W48" i="4" l="1"/>
  <c r="J47" i="4"/>
  <c r="L49" i="4"/>
  <c r="K48" i="4"/>
  <c r="U46" i="4"/>
  <c r="V47" i="4"/>
  <c r="AC54" i="4"/>
  <c r="AB53" i="4"/>
  <c r="T45" i="4"/>
  <c r="Z51" i="4"/>
  <c r="X49" i="4"/>
  <c r="AA52" i="4"/>
  <c r="Y50" i="4"/>
  <c r="B47" i="4"/>
  <c r="C46" i="4"/>
  <c r="Q54" i="4"/>
  <c r="M50" i="4"/>
  <c r="P53" i="4"/>
  <c r="O52" i="4"/>
  <c r="N51" i="4"/>
  <c r="I46" i="4"/>
  <c r="R55" i="4"/>
  <c r="V48" i="4" l="1"/>
  <c r="W49" i="4"/>
  <c r="J48" i="4"/>
  <c r="K49" i="4"/>
  <c r="L50" i="4"/>
  <c r="U47" i="4"/>
  <c r="AC55" i="4"/>
  <c r="AB54" i="4"/>
  <c r="Z52" i="4"/>
  <c r="AA53" i="4"/>
  <c r="T46" i="4"/>
  <c r="X50" i="4"/>
  <c r="Y51" i="4"/>
  <c r="Q55" i="4"/>
  <c r="M51" i="4"/>
  <c r="P54" i="4"/>
  <c r="I47" i="4"/>
  <c r="O53" i="4"/>
  <c r="N52" i="4"/>
  <c r="R56" i="4"/>
  <c r="C47" i="4"/>
  <c r="B48" i="4"/>
  <c r="W50" i="4" l="1"/>
  <c r="V49" i="4"/>
  <c r="K50" i="4"/>
  <c r="J49" i="4"/>
  <c r="L51" i="4"/>
  <c r="U48" i="4"/>
  <c r="AC56" i="4"/>
  <c r="AA54" i="4"/>
  <c r="Z53" i="4"/>
  <c r="AB55" i="4"/>
  <c r="T47" i="4"/>
  <c r="Y52" i="4"/>
  <c r="X51" i="4"/>
  <c r="Q56" i="4"/>
  <c r="M52" i="4"/>
  <c r="P55" i="4"/>
  <c r="I48" i="4"/>
  <c r="O54" i="4"/>
  <c r="N53" i="4"/>
  <c r="R57" i="4"/>
  <c r="C48" i="4"/>
  <c r="B49" i="4"/>
  <c r="V50" i="4" l="1"/>
  <c r="L52" i="4"/>
  <c r="K51" i="4"/>
  <c r="J50" i="4"/>
  <c r="W51" i="4"/>
  <c r="U49" i="4"/>
  <c r="Y53" i="4"/>
  <c r="Z54" i="4"/>
  <c r="AB56" i="4"/>
  <c r="AC57" i="4"/>
  <c r="T48" i="4"/>
  <c r="AA55" i="4"/>
  <c r="X52" i="4"/>
  <c r="C49" i="4"/>
  <c r="B50" i="4"/>
  <c r="Q57" i="4"/>
  <c r="M53" i="4"/>
  <c r="P56" i="4"/>
  <c r="I49" i="4"/>
  <c r="O55" i="4"/>
  <c r="N54" i="4"/>
  <c r="R58" i="4"/>
  <c r="U50" i="4" l="1"/>
  <c r="V51" i="4"/>
  <c r="K52" i="4"/>
  <c r="J51" i="4"/>
  <c r="L53" i="4"/>
  <c r="W52" i="4"/>
  <c r="Z55" i="4"/>
  <c r="AB57" i="4"/>
  <c r="AC58" i="4"/>
  <c r="AA56" i="4"/>
  <c r="Y54" i="4"/>
  <c r="X53" i="4"/>
  <c r="T49" i="4"/>
  <c r="C50" i="4"/>
  <c r="B51" i="4"/>
  <c r="Q58" i="4"/>
  <c r="M54" i="4"/>
  <c r="P57" i="4"/>
  <c r="I50" i="4"/>
  <c r="O56" i="4"/>
  <c r="N55" i="4"/>
  <c r="R59" i="4"/>
  <c r="W53" i="4" l="1"/>
  <c r="U51" i="4"/>
  <c r="V52" i="4"/>
  <c r="J52" i="4"/>
  <c r="K53" i="4"/>
  <c r="L54" i="4"/>
  <c r="AC59" i="4"/>
  <c r="AA57" i="4"/>
  <c r="Y55" i="4"/>
  <c r="Z56" i="4"/>
  <c r="AB58" i="4"/>
  <c r="T50" i="4"/>
  <c r="X54" i="4"/>
  <c r="C51" i="4"/>
  <c r="B52" i="4"/>
  <c r="Q59" i="4"/>
  <c r="M55" i="4"/>
  <c r="P58" i="4"/>
  <c r="I51" i="4"/>
  <c r="O57" i="4"/>
  <c r="N56" i="4"/>
  <c r="R60" i="4"/>
  <c r="L55" i="4" l="1"/>
  <c r="K54" i="4"/>
  <c r="J53" i="4"/>
  <c r="U52" i="4"/>
  <c r="W54" i="4"/>
  <c r="V53" i="4"/>
  <c r="AA58" i="4"/>
  <c r="AC60" i="4"/>
  <c r="Y56" i="4"/>
  <c r="X55" i="4"/>
  <c r="AB59" i="4"/>
  <c r="Z57" i="4"/>
  <c r="T51" i="4"/>
  <c r="C52" i="4"/>
  <c r="B53" i="4"/>
  <c r="Q60" i="4"/>
  <c r="M56" i="4"/>
  <c r="P59" i="4"/>
  <c r="I52" i="4"/>
  <c r="O58" i="4"/>
  <c r="N57" i="4"/>
  <c r="R61" i="4"/>
  <c r="U53" i="4" l="1"/>
  <c r="J54" i="4"/>
  <c r="L56" i="4"/>
  <c r="K55" i="4"/>
  <c r="V54" i="4"/>
  <c r="W55" i="4"/>
  <c r="AC61" i="4"/>
  <c r="Y57" i="4"/>
  <c r="Z58" i="4"/>
  <c r="AB60" i="4"/>
  <c r="AA59" i="4"/>
  <c r="X56" i="4"/>
  <c r="T52" i="4"/>
  <c r="C53" i="4"/>
  <c r="B54" i="4"/>
  <c r="Q61" i="4"/>
  <c r="M57" i="4"/>
  <c r="P60" i="4"/>
  <c r="I53" i="4"/>
  <c r="O59" i="4"/>
  <c r="N58" i="4"/>
  <c r="R62" i="4"/>
  <c r="W56" i="4" l="1"/>
  <c r="U54" i="4"/>
  <c r="L57" i="4"/>
  <c r="K56" i="4"/>
  <c r="J55" i="4"/>
  <c r="V55" i="4"/>
  <c r="AB61" i="4"/>
  <c r="AC62" i="4"/>
  <c r="AA60" i="4"/>
  <c r="Y58" i="4"/>
  <c r="X57" i="4"/>
  <c r="Z59" i="4"/>
  <c r="T53" i="4"/>
  <c r="C54" i="4"/>
  <c r="B55" i="4"/>
  <c r="Q62" i="4"/>
  <c r="M58" i="4"/>
  <c r="P61" i="4"/>
  <c r="I54" i="4"/>
  <c r="O60" i="4"/>
  <c r="N59" i="4"/>
  <c r="R63" i="4"/>
  <c r="U55" i="4" l="1"/>
  <c r="V56" i="4"/>
  <c r="W57" i="4"/>
  <c r="J56" i="4"/>
  <c r="K57" i="4"/>
  <c r="L58" i="4"/>
  <c r="AB62" i="4"/>
  <c r="AC63" i="4"/>
  <c r="AA61" i="4"/>
  <c r="Y59" i="4"/>
  <c r="X58" i="4"/>
  <c r="Z60" i="4"/>
  <c r="T54" i="4"/>
  <c r="C55" i="4"/>
  <c r="B56" i="4"/>
  <c r="Q63" i="4"/>
  <c r="M59" i="4"/>
  <c r="P62" i="4"/>
  <c r="I55" i="4"/>
  <c r="O61" i="4"/>
  <c r="N60" i="4"/>
  <c r="R64" i="4"/>
  <c r="V57" i="4" l="1"/>
  <c r="U56" i="4"/>
  <c r="L59" i="4"/>
  <c r="K58" i="4"/>
  <c r="J57" i="4"/>
  <c r="W58" i="4"/>
  <c r="Y60" i="4"/>
  <c r="X59" i="4"/>
  <c r="Z61" i="4"/>
  <c r="AB63" i="4"/>
  <c r="AC64" i="4"/>
  <c r="AA62" i="4"/>
  <c r="T55" i="4"/>
  <c r="C56" i="4"/>
  <c r="B57" i="4"/>
  <c r="Q64" i="4"/>
  <c r="M60" i="4"/>
  <c r="P63" i="4"/>
  <c r="I56" i="4"/>
  <c r="O62" i="4"/>
  <c r="N61" i="4"/>
  <c r="R65" i="4"/>
  <c r="V58" i="4" l="1"/>
  <c r="U57" i="4"/>
  <c r="R66" i="4"/>
  <c r="AC66" i="4" s="1"/>
  <c r="K59" i="4"/>
  <c r="J58" i="4"/>
  <c r="L60" i="4"/>
  <c r="W59" i="4"/>
  <c r="Y61" i="4"/>
  <c r="X60" i="4"/>
  <c r="Z62" i="4"/>
  <c r="AB64" i="4"/>
  <c r="T56" i="4"/>
  <c r="AC65" i="4"/>
  <c r="AA63" i="4"/>
  <c r="C57" i="4"/>
  <c r="B58" i="4"/>
  <c r="Q65" i="4"/>
  <c r="M61" i="4"/>
  <c r="P64" i="4"/>
  <c r="I57" i="4"/>
  <c r="O63" i="4"/>
  <c r="N62" i="4"/>
  <c r="W60" i="4" l="1"/>
  <c r="U58" i="4"/>
  <c r="L61" i="4"/>
  <c r="K60" i="4"/>
  <c r="J59" i="4"/>
  <c r="V59" i="4"/>
  <c r="R67" i="4"/>
  <c r="Q66" i="4"/>
  <c r="Y62" i="4"/>
  <c r="X61" i="4"/>
  <c r="T57" i="4"/>
  <c r="AA64" i="4"/>
  <c r="Z63" i="4"/>
  <c r="AB65" i="4"/>
  <c r="C58" i="4"/>
  <c r="B59" i="4"/>
  <c r="M62" i="4"/>
  <c r="P65" i="4"/>
  <c r="I58" i="4"/>
  <c r="O64" i="4"/>
  <c r="N63" i="4"/>
  <c r="U59" i="4" l="1"/>
  <c r="V60" i="4"/>
  <c r="W61" i="4"/>
  <c r="J60" i="4"/>
  <c r="K61" i="4"/>
  <c r="L62" i="4"/>
  <c r="AA65" i="4"/>
  <c r="T58" i="4"/>
  <c r="Y63" i="4"/>
  <c r="X62" i="4"/>
  <c r="AB66" i="4"/>
  <c r="Z64" i="4"/>
  <c r="AC67" i="4"/>
  <c r="P66" i="4"/>
  <c r="R68" i="4"/>
  <c r="Q67" i="4"/>
  <c r="C59" i="4"/>
  <c r="B60" i="4"/>
  <c r="M63" i="4"/>
  <c r="I59" i="4"/>
  <c r="O65" i="4"/>
  <c r="N64" i="4"/>
  <c r="W62" i="4" l="1"/>
  <c r="J61" i="4"/>
  <c r="L63" i="4"/>
  <c r="K62" i="4"/>
  <c r="V61" i="4"/>
  <c r="U60" i="4"/>
  <c r="AA66" i="4"/>
  <c r="Y64" i="4"/>
  <c r="Z65" i="4"/>
  <c r="R69" i="4"/>
  <c r="Q68" i="4"/>
  <c r="P67" i="4"/>
  <c r="O66" i="4"/>
  <c r="T59" i="4"/>
  <c r="AB67" i="4"/>
  <c r="X63" i="4"/>
  <c r="AC68" i="4"/>
  <c r="C60" i="4"/>
  <c r="B61" i="4"/>
  <c r="M64" i="4"/>
  <c r="I60" i="4"/>
  <c r="N65" i="4"/>
  <c r="V62" i="4" l="1"/>
  <c r="L64" i="4"/>
  <c r="K63" i="4"/>
  <c r="J62" i="4"/>
  <c r="W63" i="4"/>
  <c r="U61" i="4"/>
  <c r="AB68" i="4"/>
  <c r="X64" i="4"/>
  <c r="AC69" i="4"/>
  <c r="Y65" i="4"/>
  <c r="P68" i="4"/>
  <c r="O67" i="4"/>
  <c r="N66" i="4"/>
  <c r="R70" i="4"/>
  <c r="Q69" i="4"/>
  <c r="Z66" i="4"/>
  <c r="T60" i="4"/>
  <c r="AA67" i="4"/>
  <c r="C61" i="4"/>
  <c r="B62" i="4"/>
  <c r="M65" i="4"/>
  <c r="I61" i="4"/>
  <c r="J63" i="4" l="1"/>
  <c r="L65" i="4"/>
  <c r="K64" i="4"/>
  <c r="U62" i="4"/>
  <c r="V63" i="4"/>
  <c r="W64" i="4"/>
  <c r="I62" i="4"/>
  <c r="T62" i="4" s="1"/>
  <c r="N67" i="4"/>
  <c r="R71" i="4"/>
  <c r="M66" i="4"/>
  <c r="Q70" i="4"/>
  <c r="P69" i="4"/>
  <c r="O68" i="4"/>
  <c r="AB69" i="4"/>
  <c r="AA68" i="4"/>
  <c r="T61" i="4"/>
  <c r="AC70" i="4"/>
  <c r="X65" i="4"/>
  <c r="Y66" i="4"/>
  <c r="Z67" i="4"/>
  <c r="C62" i="4"/>
  <c r="B63" i="4"/>
  <c r="V64" i="4" l="1"/>
  <c r="W65" i="4"/>
  <c r="U63" i="4"/>
  <c r="J64" i="4"/>
  <c r="K65" i="4"/>
  <c r="L66" i="4"/>
  <c r="AA69" i="4"/>
  <c r="Y67" i="4"/>
  <c r="AB70" i="4"/>
  <c r="X66" i="4"/>
  <c r="I63" i="4"/>
  <c r="P70" i="4"/>
  <c r="O69" i="4"/>
  <c r="N68" i="4"/>
  <c r="R72" i="4"/>
  <c r="Q71" i="4"/>
  <c r="M67" i="4"/>
  <c r="Z68" i="4"/>
  <c r="AC71" i="4"/>
  <c r="C63" i="4"/>
  <c r="B64" i="4"/>
  <c r="W66" i="4" l="1"/>
  <c r="V65" i="4"/>
  <c r="K66" i="4"/>
  <c r="J65" i="4"/>
  <c r="L67" i="4"/>
  <c r="U64" i="4"/>
  <c r="I64" i="4"/>
  <c r="N69" i="4"/>
  <c r="R73" i="4"/>
  <c r="M68" i="4"/>
  <c r="Q72" i="4"/>
  <c r="P71" i="4"/>
  <c r="O70" i="4"/>
  <c r="X67" i="4"/>
  <c r="Z69" i="4"/>
  <c r="AB71" i="4"/>
  <c r="AA70" i="4"/>
  <c r="AC72" i="4"/>
  <c r="T63" i="4"/>
  <c r="Y68" i="4"/>
  <c r="C64" i="4"/>
  <c r="B65" i="4"/>
  <c r="V66" i="4" l="1"/>
  <c r="L68" i="4"/>
  <c r="K67" i="4"/>
  <c r="J66" i="4"/>
  <c r="W67" i="4"/>
  <c r="U65" i="4"/>
  <c r="X68" i="4"/>
  <c r="Z70" i="4"/>
  <c r="AC73" i="4"/>
  <c r="I65" i="4"/>
  <c r="P72" i="4"/>
  <c r="O71" i="4"/>
  <c r="N70" i="4"/>
  <c r="R74" i="4"/>
  <c r="Q73" i="4"/>
  <c r="M69" i="4"/>
  <c r="AA71" i="4"/>
  <c r="Y69" i="4"/>
  <c r="AB72" i="4"/>
  <c r="T64" i="4"/>
  <c r="C65" i="4"/>
  <c r="B66" i="4"/>
  <c r="U66" i="4" l="1"/>
  <c r="V67" i="4"/>
  <c r="K68" i="4"/>
  <c r="J67" i="4"/>
  <c r="L69" i="4"/>
  <c r="W68" i="4"/>
  <c r="Y70" i="4"/>
  <c r="N71" i="4"/>
  <c r="R75" i="4"/>
  <c r="M70" i="4"/>
  <c r="Q74" i="4"/>
  <c r="P73" i="4"/>
  <c r="I66" i="4"/>
  <c r="O72" i="4"/>
  <c r="Z71" i="4"/>
  <c r="AB73" i="4"/>
  <c r="AA72" i="4"/>
  <c r="X69" i="4"/>
  <c r="AC74" i="4"/>
  <c r="T65" i="4"/>
  <c r="B67" i="4"/>
  <c r="C66" i="4"/>
  <c r="V68" i="4" l="1"/>
  <c r="J68" i="4"/>
  <c r="K69" i="4"/>
  <c r="L70" i="4"/>
  <c r="W69" i="4"/>
  <c r="U67" i="4"/>
  <c r="Z72" i="4"/>
  <c r="X70" i="4"/>
  <c r="T66" i="4"/>
  <c r="AC75" i="4"/>
  <c r="P74" i="4"/>
  <c r="O73" i="4"/>
  <c r="N72" i="4"/>
  <c r="R76" i="4"/>
  <c r="Q75" i="4"/>
  <c r="M71" i="4"/>
  <c r="I67" i="4"/>
  <c r="AA73" i="4"/>
  <c r="Y71" i="4"/>
  <c r="AB74" i="4"/>
  <c r="B68" i="4"/>
  <c r="C67" i="4"/>
  <c r="W70" i="4" l="1"/>
  <c r="L71" i="4"/>
  <c r="K70" i="4"/>
  <c r="J69" i="4"/>
  <c r="U68" i="4"/>
  <c r="V69" i="4"/>
  <c r="X71" i="4"/>
  <c r="Z73" i="4"/>
  <c r="AA74" i="4"/>
  <c r="AB75" i="4"/>
  <c r="N73" i="4"/>
  <c r="R77" i="4"/>
  <c r="M72" i="4"/>
  <c r="Q76" i="4"/>
  <c r="P75" i="4"/>
  <c r="O74" i="4"/>
  <c r="I68" i="4"/>
  <c r="AC76" i="4"/>
  <c r="T67" i="4"/>
  <c r="Y72" i="4"/>
  <c r="B69" i="4"/>
  <c r="C68" i="4"/>
  <c r="V70" i="4" l="1"/>
  <c r="J70" i="4"/>
  <c r="L72" i="4"/>
  <c r="K71" i="4"/>
  <c r="W71" i="4"/>
  <c r="U69" i="4"/>
  <c r="AA75" i="4"/>
  <c r="Y73" i="4"/>
  <c r="P76" i="4"/>
  <c r="O75" i="4"/>
  <c r="N74" i="4"/>
  <c r="R78" i="4"/>
  <c r="M73" i="4"/>
  <c r="Q77" i="4"/>
  <c r="I69" i="4"/>
  <c r="AB76" i="4"/>
  <c r="T68" i="4"/>
  <c r="X72" i="4"/>
  <c r="Z74" i="4"/>
  <c r="AC77" i="4"/>
  <c r="B70" i="4"/>
  <c r="C69" i="4"/>
  <c r="U70" i="4" l="1"/>
  <c r="L73" i="4"/>
  <c r="K72" i="4"/>
  <c r="J71" i="4"/>
  <c r="V71" i="4"/>
  <c r="W72" i="4"/>
  <c r="X73" i="4"/>
  <c r="AA76" i="4"/>
  <c r="AC78" i="4"/>
  <c r="T69" i="4"/>
  <c r="N75" i="4"/>
  <c r="R79" i="4"/>
  <c r="M74" i="4"/>
  <c r="Q78" i="4"/>
  <c r="P77" i="4"/>
  <c r="I70" i="4"/>
  <c r="O76" i="4"/>
  <c r="Y74" i="4"/>
  <c r="AB77" i="4"/>
  <c r="Z75" i="4"/>
  <c r="B71" i="4"/>
  <c r="C70" i="4"/>
  <c r="U71" i="4" l="1"/>
  <c r="V72" i="4"/>
  <c r="W73" i="4"/>
  <c r="J72" i="4"/>
  <c r="K73" i="4"/>
  <c r="L74" i="4"/>
  <c r="Z76" i="4"/>
  <c r="X74" i="4"/>
  <c r="AC79" i="4"/>
  <c r="T70" i="4"/>
  <c r="P78" i="4"/>
  <c r="O77" i="4"/>
  <c r="N76" i="4"/>
  <c r="R80" i="4"/>
  <c r="I71" i="4"/>
  <c r="Q79" i="4"/>
  <c r="M75" i="4"/>
  <c r="AA77" i="4"/>
  <c r="Y75" i="4"/>
  <c r="AB78" i="4"/>
  <c r="B72" i="4"/>
  <c r="C71" i="4"/>
  <c r="L75" i="4" l="1"/>
  <c r="K74" i="4"/>
  <c r="J73" i="4"/>
  <c r="V73" i="4"/>
  <c r="U72" i="4"/>
  <c r="W74" i="4"/>
  <c r="X75" i="4"/>
  <c r="Y76" i="4"/>
  <c r="N77" i="4"/>
  <c r="R81" i="4"/>
  <c r="M76" i="4"/>
  <c r="Q80" i="4"/>
  <c r="P79" i="4"/>
  <c r="O78" i="4"/>
  <c r="I72" i="4"/>
  <c r="AB79" i="4"/>
  <c r="Z77" i="4"/>
  <c r="T71" i="4"/>
  <c r="AA78" i="4"/>
  <c r="AC80" i="4"/>
  <c r="B73" i="4"/>
  <c r="C72" i="4"/>
  <c r="W75" i="4" l="1"/>
  <c r="U73" i="4"/>
  <c r="K75" i="4"/>
  <c r="J74" i="4"/>
  <c r="L76" i="4"/>
  <c r="V74" i="4"/>
  <c r="AB80" i="4"/>
  <c r="P80" i="4"/>
  <c r="O79" i="4"/>
  <c r="N78" i="4"/>
  <c r="R82" i="4"/>
  <c r="I73" i="4"/>
  <c r="Q81" i="4"/>
  <c r="M77" i="4"/>
  <c r="T72" i="4"/>
  <c r="X76" i="4"/>
  <c r="AC81" i="4"/>
  <c r="Z78" i="4"/>
  <c r="AA79" i="4"/>
  <c r="Y77" i="4"/>
  <c r="B74" i="4"/>
  <c r="C73" i="4"/>
  <c r="L77" i="4" l="1"/>
  <c r="K76" i="4"/>
  <c r="J75" i="4"/>
  <c r="W76" i="4"/>
  <c r="U74" i="4"/>
  <c r="V75" i="4"/>
  <c r="T73" i="4"/>
  <c r="AA80" i="4"/>
  <c r="N79" i="4"/>
  <c r="R83" i="4"/>
  <c r="M78" i="4"/>
  <c r="Q82" i="4"/>
  <c r="P81" i="4"/>
  <c r="I74" i="4"/>
  <c r="O80" i="4"/>
  <c r="AC82" i="4"/>
  <c r="X77" i="4"/>
  <c r="Y78" i="4"/>
  <c r="AB81" i="4"/>
  <c r="Z79" i="4"/>
  <c r="B75" i="4"/>
  <c r="C74" i="4"/>
  <c r="J76" i="4" l="1"/>
  <c r="K77" i="4"/>
  <c r="L78" i="4"/>
  <c r="U75" i="4"/>
  <c r="V76" i="4"/>
  <c r="W77" i="4"/>
  <c r="P82" i="4"/>
  <c r="O81" i="4"/>
  <c r="N80" i="4"/>
  <c r="Q83" i="4"/>
  <c r="M79" i="4"/>
  <c r="R84" i="4"/>
  <c r="I75" i="4"/>
  <c r="AA81" i="4"/>
  <c r="Y79" i="4"/>
  <c r="AB82" i="4"/>
  <c r="Z80" i="4"/>
  <c r="X78" i="4"/>
  <c r="T74" i="4"/>
  <c r="AC83" i="4"/>
  <c r="B76" i="4"/>
  <c r="C75" i="4"/>
  <c r="W78" i="4" l="1"/>
  <c r="V77" i="4"/>
  <c r="U76" i="4"/>
  <c r="J77" i="4"/>
  <c r="L79" i="4"/>
  <c r="K78" i="4"/>
  <c r="AC84" i="4"/>
  <c r="Z81" i="4"/>
  <c r="N81" i="4"/>
  <c r="R85" i="4"/>
  <c r="M80" i="4"/>
  <c r="P83" i="4"/>
  <c r="Q84" i="4"/>
  <c r="AB84" i="4" s="1"/>
  <c r="O82" i="4"/>
  <c r="I76" i="4"/>
  <c r="X79" i="4"/>
  <c r="AA82" i="4"/>
  <c r="AB83" i="4"/>
  <c r="T75" i="4"/>
  <c r="Y80" i="4"/>
  <c r="B77" i="4"/>
  <c r="C76" i="4"/>
  <c r="L80" i="4" l="1"/>
  <c r="K79" i="4"/>
  <c r="J78" i="4"/>
  <c r="W79" i="4"/>
  <c r="U77" i="4"/>
  <c r="V78" i="4"/>
  <c r="P84" i="4"/>
  <c r="O83" i="4"/>
  <c r="N82" i="4"/>
  <c r="M81" i="4"/>
  <c r="Q85" i="4"/>
  <c r="I77" i="4"/>
  <c r="R86" i="4"/>
  <c r="T76" i="4"/>
  <c r="X80" i="4"/>
  <c r="Z82" i="4"/>
  <c r="AC85" i="4"/>
  <c r="Y81" i="4"/>
  <c r="AA83" i="4"/>
  <c r="B78" i="4"/>
  <c r="C77" i="4"/>
  <c r="U78" i="4" l="1"/>
  <c r="V79" i="4"/>
  <c r="J79" i="4"/>
  <c r="L81" i="4"/>
  <c r="K80" i="4"/>
  <c r="W80" i="4"/>
  <c r="T77" i="4"/>
  <c r="Z83" i="4"/>
  <c r="AB85" i="4"/>
  <c r="AA84" i="4"/>
  <c r="X81" i="4"/>
  <c r="N83" i="4"/>
  <c r="M82" i="4"/>
  <c r="P85" i="4"/>
  <c r="I78" i="4"/>
  <c r="Q86" i="4"/>
  <c r="R87" i="4"/>
  <c r="O84" i="4"/>
  <c r="AC86" i="4"/>
  <c r="Y82" i="4"/>
  <c r="B79" i="4"/>
  <c r="C78" i="4"/>
  <c r="J80" i="4" l="1"/>
  <c r="K81" i="4"/>
  <c r="L82" i="4"/>
  <c r="V80" i="4"/>
  <c r="U79" i="4"/>
  <c r="W81" i="4"/>
  <c r="T78" i="4"/>
  <c r="Z84" i="4"/>
  <c r="AA85" i="4"/>
  <c r="Q87" i="4"/>
  <c r="P86" i="4"/>
  <c r="I79" i="4"/>
  <c r="N84" i="4"/>
  <c r="M83" i="4"/>
  <c r="O85" i="4"/>
  <c r="R88" i="4"/>
  <c r="AC88" i="4" s="1"/>
  <c r="X82" i="4"/>
  <c r="AC87" i="4"/>
  <c r="AB86" i="4"/>
  <c r="Y83" i="4"/>
  <c r="B80" i="4"/>
  <c r="C79" i="4"/>
  <c r="W82" i="4" l="1"/>
  <c r="V81" i="4"/>
  <c r="K82" i="4"/>
  <c r="J81" i="4"/>
  <c r="L83" i="4"/>
  <c r="U80" i="4"/>
  <c r="N85" i="4"/>
  <c r="O86" i="4"/>
  <c r="Z86" i="4" s="1"/>
  <c r="Q88" i="4"/>
  <c r="AB88" i="4" s="1"/>
  <c r="I80" i="4"/>
  <c r="M84" i="4"/>
  <c r="R89" i="4"/>
  <c r="P87" i="4"/>
  <c r="AA87" i="4" s="1"/>
  <c r="Z85" i="4"/>
  <c r="X83" i="4"/>
  <c r="T79" i="4"/>
  <c r="AA86" i="4"/>
  <c r="AB87" i="4"/>
  <c r="Y84" i="4"/>
  <c r="B81" i="4"/>
  <c r="C80" i="4"/>
  <c r="W83" i="4" l="1"/>
  <c r="L84" i="4"/>
  <c r="K83" i="4"/>
  <c r="J82" i="4"/>
  <c r="U81" i="4"/>
  <c r="V82" i="4"/>
  <c r="Q89" i="4"/>
  <c r="P88" i="4"/>
  <c r="M85" i="4"/>
  <c r="O87" i="4"/>
  <c r="N86" i="4"/>
  <c r="R90" i="4"/>
  <c r="AC90" i="4" s="1"/>
  <c r="I81" i="4"/>
  <c r="AC89" i="4"/>
  <c r="X84" i="4"/>
  <c r="Y85" i="4"/>
  <c r="T80" i="4"/>
  <c r="B82" i="4"/>
  <c r="C81" i="4"/>
  <c r="V83" i="4" l="1"/>
  <c r="K84" i="4"/>
  <c r="J83" i="4"/>
  <c r="L85" i="4"/>
  <c r="W85" i="4" s="1"/>
  <c r="W84" i="4"/>
  <c r="U82" i="4"/>
  <c r="T81" i="4"/>
  <c r="X85" i="4"/>
  <c r="AA88" i="4"/>
  <c r="O88" i="4"/>
  <c r="I82" i="4"/>
  <c r="N87" i="4"/>
  <c r="R91" i="4"/>
  <c r="AC91" i="4" s="1"/>
  <c r="M86" i="4"/>
  <c r="Q90" i="4"/>
  <c r="AB90" i="4" s="1"/>
  <c r="P89" i="4"/>
  <c r="AA89" i="4" s="1"/>
  <c r="Y86" i="4"/>
  <c r="AB89" i="4"/>
  <c r="Z87" i="4"/>
  <c r="B83" i="4"/>
  <c r="C82" i="4"/>
  <c r="V84" i="4" l="1"/>
  <c r="J84" i="4"/>
  <c r="K85" i="4"/>
  <c r="L86" i="4"/>
  <c r="U83" i="4"/>
  <c r="T82" i="4"/>
  <c r="X86" i="4"/>
  <c r="Z88" i="4"/>
  <c r="M87" i="4"/>
  <c r="Q91" i="4"/>
  <c r="AB91" i="4" s="1"/>
  <c r="P90" i="4"/>
  <c r="AA90" i="4" s="1"/>
  <c r="I83" i="4"/>
  <c r="O89" i="4"/>
  <c r="Z89" i="4" s="1"/>
  <c r="N88" i="4"/>
  <c r="R92" i="4"/>
  <c r="AC92" i="4" s="1"/>
  <c r="Y87" i="4"/>
  <c r="B84" i="4"/>
  <c r="C83" i="4"/>
  <c r="X87" i="4" l="1"/>
  <c r="U84" i="4"/>
  <c r="L87" i="4"/>
  <c r="W87" i="4" s="1"/>
  <c r="K86" i="4"/>
  <c r="J85" i="4"/>
  <c r="W86" i="4"/>
  <c r="V85" i="4"/>
  <c r="O90" i="4"/>
  <c r="Z90" i="4" s="1"/>
  <c r="N89" i="4"/>
  <c r="R93" i="4"/>
  <c r="AC93" i="4" s="1"/>
  <c r="M88" i="4"/>
  <c r="Q92" i="4"/>
  <c r="AB92" i="4" s="1"/>
  <c r="I84" i="4"/>
  <c r="P91" i="4"/>
  <c r="AA91" i="4" s="1"/>
  <c r="Y88" i="4"/>
  <c r="T83" i="4"/>
  <c r="B85" i="4"/>
  <c r="C84" i="4"/>
  <c r="U85" i="4" l="1"/>
  <c r="J86" i="4"/>
  <c r="L88" i="4"/>
  <c r="K87" i="4"/>
  <c r="V86" i="4"/>
  <c r="T84" i="4"/>
  <c r="Y89" i="4"/>
  <c r="M89" i="4"/>
  <c r="Q93" i="4"/>
  <c r="AB93" i="4" s="1"/>
  <c r="P92" i="4"/>
  <c r="AA92" i="4" s="1"/>
  <c r="O91" i="4"/>
  <c r="Z91" i="4" s="1"/>
  <c r="I85" i="4"/>
  <c r="N90" i="4"/>
  <c r="R94" i="4"/>
  <c r="AC94" i="4" s="1"/>
  <c r="X88" i="4"/>
  <c r="B86" i="4"/>
  <c r="C85" i="4"/>
  <c r="X89" i="4" l="1"/>
  <c r="V87" i="4"/>
  <c r="W88" i="4"/>
  <c r="U86" i="4"/>
  <c r="L89" i="4"/>
  <c r="W89" i="4" s="1"/>
  <c r="K88" i="4"/>
  <c r="J87" i="4"/>
  <c r="T85" i="4"/>
  <c r="Y90" i="4"/>
  <c r="O92" i="4"/>
  <c r="Z92" i="4" s="1"/>
  <c r="I86" i="4"/>
  <c r="T86" i="4" s="1"/>
  <c r="M90" i="4"/>
  <c r="P93" i="4"/>
  <c r="AA93" i="4" s="1"/>
  <c r="N91" i="4"/>
  <c r="Y91" i="4" s="1"/>
  <c r="R95" i="4"/>
  <c r="AC95" i="4" s="1"/>
  <c r="Q94" i="4"/>
  <c r="AB94" i="4" s="1"/>
  <c r="B87" i="4"/>
  <c r="C86" i="4"/>
  <c r="X90" i="4" l="1"/>
  <c r="J88" i="4"/>
  <c r="U88" i="4" s="1"/>
  <c r="K89" i="4"/>
  <c r="L90" i="4"/>
  <c r="W90" i="4" s="1"/>
  <c r="U87" i="4"/>
  <c r="V88" i="4"/>
  <c r="M91" i="4"/>
  <c r="Q95" i="4"/>
  <c r="AB95" i="4" s="1"/>
  <c r="P94" i="4"/>
  <c r="AA94" i="4" s="1"/>
  <c r="I87" i="4"/>
  <c r="O93" i="4"/>
  <c r="Z93" i="4" s="1"/>
  <c r="N92" i="4"/>
  <c r="Y92" i="4" s="1"/>
  <c r="R96" i="4"/>
  <c r="AC96" i="4" s="1"/>
  <c r="B88" i="4"/>
  <c r="C87" i="4"/>
  <c r="X91" i="4" l="1"/>
  <c r="V89" i="4"/>
  <c r="K90" i="4"/>
  <c r="L91" i="4"/>
  <c r="W91" i="4" s="1"/>
  <c r="J89" i="4"/>
  <c r="U89" i="4" s="1"/>
  <c r="O94" i="4"/>
  <c r="Z94" i="4" s="1"/>
  <c r="M92" i="4"/>
  <c r="P95" i="4"/>
  <c r="AA95" i="4" s="1"/>
  <c r="N93" i="4"/>
  <c r="Y93" i="4" s="1"/>
  <c r="Q96" i="4"/>
  <c r="AB96" i="4" s="1"/>
  <c r="I88" i="4"/>
  <c r="T87" i="4"/>
  <c r="B89" i="4"/>
  <c r="C88" i="4"/>
  <c r="X92" i="4" l="1"/>
  <c r="J90" i="4"/>
  <c r="K91" i="4"/>
  <c r="V91" i="4" s="1"/>
  <c r="L92" i="4"/>
  <c r="W92" i="4" s="1"/>
  <c r="V90" i="4"/>
  <c r="M93" i="4"/>
  <c r="I89" i="4"/>
  <c r="T89" i="4" s="1"/>
  <c r="P96" i="4"/>
  <c r="AA96" i="4" s="1"/>
  <c r="N94" i="4"/>
  <c r="Y94" i="4" s="1"/>
  <c r="O95" i="4"/>
  <c r="Z95" i="4" s="1"/>
  <c r="T88" i="4"/>
  <c r="B90" i="4"/>
  <c r="C89" i="4"/>
  <c r="X93" i="4" l="1"/>
  <c r="J91" i="4"/>
  <c r="U91" i="4" s="1"/>
  <c r="K92" i="4"/>
  <c r="V92" i="4" s="1"/>
  <c r="L93" i="4"/>
  <c r="W93" i="4" s="1"/>
  <c r="U90" i="4"/>
  <c r="O96" i="4"/>
  <c r="Z96" i="4" s="1"/>
  <c r="I90" i="4"/>
  <c r="T90" i="4" s="1"/>
  <c r="M94" i="4"/>
  <c r="N95" i="4"/>
  <c r="Y95" i="4" s="1"/>
  <c r="B91" i="4"/>
  <c r="C90" i="4"/>
  <c r="X94" i="4" l="1"/>
  <c r="J92" i="4"/>
  <c r="U92" i="4" s="1"/>
  <c r="K93" i="4"/>
  <c r="V93" i="4" s="1"/>
  <c r="L94" i="4"/>
  <c r="W94" i="4" s="1"/>
  <c r="M95" i="4"/>
  <c r="I91" i="4"/>
  <c r="T91" i="4" s="1"/>
  <c r="N96" i="4"/>
  <c r="Y96" i="4" s="1"/>
  <c r="B92" i="4"/>
  <c r="C91" i="4"/>
  <c r="X95" i="4" l="1"/>
  <c r="J93" i="4"/>
  <c r="U93" i="4" s="1"/>
  <c r="K94" i="4"/>
  <c r="V94" i="4" s="1"/>
  <c r="L95" i="4"/>
  <c r="W95" i="4" s="1"/>
  <c r="M96" i="4"/>
  <c r="X96" i="4" s="1"/>
  <c r="I92" i="4"/>
  <c r="T92" i="4" s="1"/>
  <c r="B93" i="4"/>
  <c r="C92" i="4"/>
  <c r="M97" i="4" s="1"/>
  <c r="X97" i="4" l="1"/>
  <c r="I93" i="4"/>
  <c r="T93" i="4" s="1"/>
  <c r="J94" i="4"/>
  <c r="U94" i="4" s="1"/>
  <c r="K95" i="4"/>
  <c r="V95" i="4" s="1"/>
  <c r="L96" i="4"/>
  <c r="W96" i="4" s="1"/>
  <c r="B94" i="4"/>
  <c r="C93" i="4"/>
  <c r="M98" i="4" s="1"/>
  <c r="X98" i="4" l="1"/>
  <c r="I94" i="4"/>
  <c r="T94" i="4" s="1"/>
  <c r="J95" i="4"/>
  <c r="U95" i="4" s="1"/>
  <c r="K96" i="4"/>
  <c r="V96" i="4" s="1"/>
  <c r="B95" i="4"/>
  <c r="C94" i="4"/>
  <c r="M99" i="4" s="1"/>
  <c r="X99" i="4" l="1"/>
  <c r="I95" i="4"/>
  <c r="T95" i="4" s="1"/>
  <c r="J96" i="4"/>
  <c r="U96" i="4" s="1"/>
  <c r="B96" i="4"/>
  <c r="C95" i="4"/>
  <c r="I96" i="4" l="1"/>
  <c r="T96" i="4" s="1"/>
  <c r="M100" i="4"/>
  <c r="C96" i="4"/>
  <c r="M101" i="4" s="1"/>
  <c r="B97" i="4"/>
  <c r="C97" i="4" l="1"/>
  <c r="M102" i="4" s="1"/>
  <c r="B98" i="4"/>
  <c r="X101" i="4"/>
  <c r="X100" i="4"/>
  <c r="B99" i="4" l="1"/>
  <c r="C98" i="4"/>
  <c r="M103" i="4" s="1"/>
  <c r="X102" i="4"/>
  <c r="X103" i="4" l="1"/>
  <c r="C99" i="4"/>
  <c r="M104" i="4" s="1"/>
  <c r="B100" i="4"/>
  <c r="B101" i="4" l="1"/>
  <c r="C100" i="4"/>
  <c r="M105" i="4" s="1"/>
  <c r="X104" i="4"/>
  <c r="X105" i="4" l="1"/>
  <c r="C101" i="4"/>
  <c r="M106" i="4" s="1"/>
  <c r="B102" i="4"/>
  <c r="B103" i="4" l="1"/>
  <c r="C102" i="4"/>
  <c r="M107" i="4" s="1"/>
  <c r="X106" i="4"/>
  <c r="X107" i="4" l="1"/>
  <c r="C103" i="4"/>
  <c r="M108" i="4" s="1"/>
  <c r="B104" i="4"/>
  <c r="B105" i="4" l="1"/>
  <c r="C104" i="4"/>
  <c r="M109" i="4" s="1"/>
  <c r="X108" i="4"/>
  <c r="X109" i="4" l="1"/>
  <c r="C105" i="4"/>
  <c r="M110" i="4" s="1"/>
  <c r="B106" i="4"/>
  <c r="X110" i="4" l="1"/>
  <c r="B107" i="4"/>
  <c r="C106" i="4"/>
  <c r="M111" i="4" s="1"/>
  <c r="X111" i="4" l="1"/>
  <c r="C107" i="4"/>
  <c r="M112" i="4" s="1"/>
  <c r="B108" i="4"/>
  <c r="X112" i="4" l="1"/>
  <c r="B109" i="4"/>
  <c r="C108" i="4"/>
  <c r="M113" i="4" s="1"/>
  <c r="X113" i="4" l="1"/>
  <c r="C109" i="4"/>
  <c r="M114" i="4" s="1"/>
  <c r="B110" i="4"/>
  <c r="B111" i="4" l="1"/>
  <c r="C110" i="4"/>
  <c r="M115" i="4" s="1"/>
  <c r="X114" i="4"/>
  <c r="X115" i="4" l="1"/>
  <c r="C111" i="4"/>
  <c r="M116" i="4" s="1"/>
  <c r="B112" i="4"/>
  <c r="X116" i="4" l="1"/>
  <c r="B113" i="4"/>
  <c r="C112" i="4"/>
  <c r="M117" i="4" s="1"/>
  <c r="X117" i="4" l="1"/>
  <c r="C113" i="4"/>
  <c r="M118" i="4" s="1"/>
  <c r="B114" i="4"/>
  <c r="X118" i="4" l="1"/>
  <c r="B115" i="4"/>
  <c r="C114" i="4"/>
  <c r="M119" i="4" s="1"/>
  <c r="C115" i="4" l="1"/>
  <c r="M120" i="4" s="1"/>
  <c r="B116" i="4"/>
  <c r="X119" i="4"/>
  <c r="B117" i="4" l="1"/>
  <c r="C116" i="4"/>
  <c r="M121" i="4" s="1"/>
  <c r="X120" i="4"/>
  <c r="X121" i="4" l="1"/>
  <c r="C117" i="4"/>
  <c r="M122" i="4" s="1"/>
  <c r="B118" i="4"/>
  <c r="B119" i="4" l="1"/>
  <c r="C118" i="4"/>
  <c r="M123" i="4" s="1"/>
  <c r="X122" i="4"/>
  <c r="C119" i="4" l="1"/>
  <c r="M124" i="4" s="1"/>
  <c r="B120" i="4"/>
  <c r="X123" i="4"/>
  <c r="B121" i="4" l="1"/>
  <c r="C120" i="4"/>
  <c r="M125" i="4" s="1"/>
  <c r="X124" i="4"/>
  <c r="X125" i="4" l="1"/>
  <c r="C121" i="4"/>
  <c r="M126" i="4" s="1"/>
  <c r="B122" i="4"/>
  <c r="X126" i="4" l="1"/>
  <c r="B123" i="4"/>
  <c r="C122" i="4"/>
  <c r="M127" i="4" s="1"/>
  <c r="C123" i="4" l="1"/>
  <c r="M128" i="4" s="1"/>
  <c r="B124" i="4"/>
  <c r="X127" i="4"/>
  <c r="B125" i="4" l="1"/>
  <c r="C124" i="4"/>
  <c r="M129" i="4" s="1"/>
  <c r="X128" i="4"/>
  <c r="X129" i="4" l="1"/>
  <c r="C125" i="4"/>
  <c r="M130" i="4" s="1"/>
  <c r="B126" i="4"/>
  <c r="B127" i="4" l="1"/>
  <c r="C126" i="4"/>
  <c r="M131" i="4" s="1"/>
  <c r="X130" i="4"/>
  <c r="X131" i="4" l="1"/>
  <c r="C127" i="4"/>
  <c r="M132" i="4" s="1"/>
  <c r="B128" i="4"/>
  <c r="X132" i="4" l="1"/>
  <c r="B129" i="4"/>
  <c r="C128" i="4"/>
  <c r="M133" i="4" s="1"/>
  <c r="X133" i="4" l="1"/>
  <c r="C129" i="4"/>
  <c r="M134" i="4" s="1"/>
  <c r="B130" i="4"/>
  <c r="X134" i="4" l="1"/>
  <c r="B131" i="4"/>
  <c r="C130" i="4"/>
  <c r="M135" i="4" s="1"/>
  <c r="X135" i="4" l="1"/>
  <c r="B132" i="4"/>
  <c r="C131" i="4"/>
  <c r="M136" i="4" s="1"/>
  <c r="B133" i="4" l="1"/>
  <c r="C132" i="4"/>
  <c r="M137" i="4" s="1"/>
  <c r="X136" i="4"/>
  <c r="C133" i="4" l="1"/>
  <c r="M138" i="4" s="1"/>
  <c r="B134" i="4"/>
  <c r="X137" i="4"/>
  <c r="B135" i="4" l="1"/>
  <c r="C134" i="4"/>
  <c r="M139" i="4" s="1"/>
  <c r="X138" i="4"/>
  <c r="X139" i="4" l="1"/>
  <c r="C135" i="4"/>
  <c r="M140" i="4" s="1"/>
  <c r="B136" i="4"/>
  <c r="X140" i="4" l="1"/>
  <c r="B137" i="4"/>
  <c r="C136" i="4"/>
  <c r="M141" i="4" s="1"/>
  <c r="X141" i="4" l="1"/>
  <c r="C137" i="4"/>
  <c r="M142" i="4" s="1"/>
  <c r="B138" i="4"/>
  <c r="B139" i="4" l="1"/>
  <c r="C138" i="4"/>
  <c r="M143" i="4" s="1"/>
  <c r="X142" i="4"/>
  <c r="B140" i="4" l="1"/>
  <c r="C139" i="4"/>
  <c r="M144" i="4" s="1"/>
  <c r="X143" i="4"/>
  <c r="B141" i="4" l="1"/>
  <c r="C140" i="4"/>
  <c r="M145" i="4" s="1"/>
  <c r="X144" i="4"/>
  <c r="X145" i="4" l="1"/>
  <c r="C141" i="4"/>
  <c r="M146" i="4" s="1"/>
  <c r="B142" i="4"/>
  <c r="B143" i="4" l="1"/>
  <c r="C142" i="4"/>
  <c r="M147" i="4" s="1"/>
  <c r="X146" i="4"/>
  <c r="X147" i="4" l="1"/>
  <c r="C143" i="4"/>
  <c r="M148" i="4" s="1"/>
  <c r="B144" i="4"/>
  <c r="X148" i="4" l="1"/>
  <c r="B145" i="4"/>
  <c r="C144" i="4"/>
  <c r="M149" i="4" s="1"/>
  <c r="X149" i="4" l="1"/>
  <c r="C145" i="4"/>
  <c r="M150" i="4" s="1"/>
  <c r="B146" i="4"/>
  <c r="B147" i="4" l="1"/>
  <c r="C146" i="4"/>
  <c r="M151" i="4" s="1"/>
  <c r="X150" i="4"/>
  <c r="X151" i="4" l="1"/>
  <c r="C147" i="4"/>
  <c r="M152" i="4" s="1"/>
  <c r="B148" i="4"/>
  <c r="X152" i="4" l="1"/>
  <c r="C148" i="4"/>
  <c r="M153" i="4" s="1"/>
  <c r="B149" i="4"/>
  <c r="C149" i="4" l="1"/>
  <c r="M154" i="4" s="1"/>
  <c r="B150" i="4"/>
  <c r="X153" i="4"/>
  <c r="C150" i="4" l="1"/>
  <c r="M155" i="4" s="1"/>
  <c r="B151" i="4"/>
  <c r="X154" i="4"/>
  <c r="B152" i="4" l="1"/>
  <c r="C151" i="4"/>
  <c r="M156" i="4" s="1"/>
  <c r="X155" i="4"/>
  <c r="X156" i="4" l="1"/>
  <c r="C152" i="4"/>
  <c r="M157" i="4" s="1"/>
  <c r="B153" i="4"/>
  <c r="X157" i="4" l="1"/>
  <c r="C153" i="4"/>
  <c r="M158" i="4" s="1"/>
  <c r="B154" i="4"/>
  <c r="X158" i="4" l="1"/>
  <c r="B155" i="4"/>
  <c r="C154" i="4"/>
  <c r="M159" i="4" s="1"/>
  <c r="C155" i="4" l="1"/>
  <c r="M160" i="4" s="1"/>
  <c r="B156" i="4"/>
  <c r="X159" i="4"/>
  <c r="B157" i="4" l="1"/>
  <c r="C156" i="4"/>
  <c r="M161" i="4" s="1"/>
  <c r="X160" i="4"/>
  <c r="X161" i="4" l="1"/>
  <c r="B158" i="4"/>
  <c r="C157" i="4"/>
  <c r="M162" i="4" s="1"/>
  <c r="B159" i="4" l="1"/>
  <c r="C158" i="4"/>
  <c r="M163" i="4" s="1"/>
  <c r="X162" i="4"/>
  <c r="X163" i="4" l="1"/>
  <c r="B160" i="4"/>
  <c r="C159" i="4"/>
  <c r="M164" i="4" s="1"/>
  <c r="X164" i="4" l="1"/>
  <c r="B161" i="4"/>
  <c r="C160" i="4"/>
  <c r="M165" i="4" s="1"/>
  <c r="X165" i="4" l="1"/>
  <c r="C161" i="4"/>
  <c r="M166" i="4" s="1"/>
  <c r="B162" i="4"/>
  <c r="B163" i="4" l="1"/>
  <c r="C162" i="4"/>
  <c r="M167" i="4" s="1"/>
  <c r="X166" i="4"/>
  <c r="C163" i="4" l="1"/>
  <c r="M168" i="4" s="1"/>
  <c r="B164" i="4"/>
  <c r="X167" i="4"/>
  <c r="B165" i="4" l="1"/>
  <c r="C164" i="4"/>
  <c r="M169" i="4" s="1"/>
  <c r="X168" i="4"/>
  <c r="X169" i="4" l="1"/>
  <c r="B166" i="4"/>
  <c r="C165" i="4"/>
  <c r="M170" i="4" s="1"/>
  <c r="X170" i="4" l="1"/>
  <c r="C166" i="4"/>
  <c r="M171" i="4" s="1"/>
  <c r="B167" i="4"/>
  <c r="C167" i="4" l="1"/>
  <c r="M172" i="4" s="1"/>
  <c r="B168" i="4"/>
  <c r="X171" i="4"/>
  <c r="B169" i="4" l="1"/>
  <c r="C168" i="4"/>
  <c r="M173" i="4" s="1"/>
  <c r="X172" i="4"/>
  <c r="X173" i="4" l="1"/>
  <c r="B170" i="4"/>
  <c r="C169" i="4"/>
  <c r="M174" i="4" s="1"/>
  <c r="X174" i="4" l="1"/>
  <c r="B171" i="4"/>
  <c r="C170" i="4"/>
  <c r="M175" i="4" s="1"/>
  <c r="C171" i="4" l="1"/>
  <c r="M176" i="4" s="1"/>
  <c r="B172" i="4"/>
  <c r="X175" i="4"/>
  <c r="X176" i="4" l="1"/>
  <c r="B173" i="4"/>
  <c r="C172" i="4"/>
  <c r="M177" i="4" s="1"/>
  <c r="C173" i="4" l="1"/>
  <c r="M178" i="4" s="1"/>
  <c r="B174" i="4"/>
  <c r="X177" i="4"/>
  <c r="C174" i="4" l="1"/>
  <c r="M179" i="4" s="1"/>
  <c r="B175" i="4"/>
  <c r="X178" i="4"/>
  <c r="C175" i="4" l="1"/>
  <c r="M180" i="4" s="1"/>
  <c r="B176" i="4"/>
  <c r="X179" i="4"/>
  <c r="B177" i="4" l="1"/>
  <c r="C176" i="4"/>
  <c r="M181" i="4" s="1"/>
  <c r="X180" i="4"/>
  <c r="X181" i="4" l="1"/>
  <c r="C177" i="4"/>
  <c r="M182" i="4" s="1"/>
  <c r="B178" i="4"/>
  <c r="B179" i="4" l="1"/>
  <c r="C178" i="4"/>
  <c r="M183" i="4" s="1"/>
  <c r="X182" i="4"/>
  <c r="X183" i="4" l="1"/>
  <c r="C179" i="4"/>
  <c r="M184" i="4" s="1"/>
  <c r="B180" i="4"/>
  <c r="X184" i="4" l="1"/>
  <c r="C180" i="4"/>
  <c r="M185" i="4" s="1"/>
  <c r="B181" i="4"/>
  <c r="C181" i="4" l="1"/>
  <c r="M186" i="4" s="1"/>
  <c r="B182" i="4"/>
  <c r="X185" i="4"/>
  <c r="C182" i="4" l="1"/>
  <c r="M187" i="4" s="1"/>
  <c r="B183" i="4"/>
  <c r="X186" i="4"/>
  <c r="B184" i="4" l="1"/>
  <c r="C183" i="4"/>
  <c r="M188" i="4" s="1"/>
  <c r="X187" i="4"/>
  <c r="X188" i="4" l="1"/>
  <c r="B185" i="4"/>
  <c r="C184" i="4"/>
  <c r="M189" i="4" s="1"/>
  <c r="X189" i="4" l="1"/>
  <c r="C185" i="4"/>
  <c r="M190" i="4" s="1"/>
  <c r="B186" i="4"/>
  <c r="B187" i="4" l="1"/>
  <c r="C186" i="4"/>
  <c r="M191" i="4" s="1"/>
  <c r="X190" i="4"/>
  <c r="X191" i="4" l="1"/>
  <c r="C187" i="4"/>
  <c r="M192" i="4" s="1"/>
  <c r="B188" i="4"/>
  <c r="C188" i="4" l="1"/>
  <c r="M193" i="4" s="1"/>
  <c r="B189" i="4"/>
  <c r="X192" i="4"/>
  <c r="C189" i="4" l="1"/>
  <c r="M194" i="4" s="1"/>
  <c r="B190" i="4"/>
  <c r="X193" i="4"/>
  <c r="B191" i="4" l="1"/>
  <c r="C190" i="4"/>
  <c r="M195" i="4" s="1"/>
  <c r="X194" i="4"/>
  <c r="X195" i="4" l="1"/>
  <c r="C191" i="4"/>
  <c r="M196" i="4" s="1"/>
  <c r="B192" i="4"/>
  <c r="C192" i="4" l="1"/>
  <c r="M197" i="4" s="1"/>
  <c r="B193" i="4"/>
  <c r="X196" i="4"/>
  <c r="B194" i="4" l="1"/>
  <c r="C193" i="4"/>
  <c r="M198" i="4" s="1"/>
  <c r="X197" i="4"/>
  <c r="X198" i="4" l="1"/>
  <c r="B195" i="4"/>
  <c r="C194" i="4"/>
  <c r="M199" i="4" s="1"/>
  <c r="X199" i="4" l="1"/>
  <c r="C195" i="4"/>
  <c r="M200" i="4" s="1"/>
  <c r="B196" i="4"/>
  <c r="B197" i="4" l="1"/>
  <c r="C196" i="4"/>
  <c r="M201" i="4" s="1"/>
  <c r="X200" i="4"/>
  <c r="X201" i="4" l="1"/>
  <c r="C197" i="4"/>
  <c r="M202" i="4" s="1"/>
  <c r="B198" i="4"/>
  <c r="X202" i="4" l="1"/>
  <c r="B199" i="4"/>
  <c r="C198" i="4"/>
  <c r="M203" i="4" s="1"/>
  <c r="X203" i="4" l="1"/>
  <c r="C199" i="4"/>
  <c r="M204" i="4" s="1"/>
  <c r="B200" i="4"/>
  <c r="B201" i="4" l="1"/>
  <c r="C200" i="4"/>
  <c r="M205" i="4" s="1"/>
  <c r="X204" i="4"/>
  <c r="X205" i="4" l="1"/>
  <c r="C201" i="4"/>
  <c r="M206" i="4" s="1"/>
  <c r="B202" i="4"/>
  <c r="B203" i="4" l="1"/>
  <c r="C202" i="4"/>
  <c r="M207" i="4" s="1"/>
  <c r="X206" i="4"/>
  <c r="X207" i="4" l="1"/>
  <c r="B204" i="4"/>
  <c r="C203" i="4"/>
  <c r="M208" i="4" s="1"/>
  <c r="X208" i="4" l="1"/>
  <c r="C204" i="4"/>
  <c r="M209" i="4" s="1"/>
  <c r="B205" i="4"/>
  <c r="C205" i="4" l="1"/>
  <c r="M210" i="4" s="1"/>
  <c r="B206" i="4"/>
  <c r="X209" i="4"/>
  <c r="B207" i="4" l="1"/>
  <c r="C206" i="4"/>
  <c r="M211" i="4" s="1"/>
  <c r="X210" i="4"/>
  <c r="X211" i="4" l="1"/>
  <c r="B208" i="4"/>
  <c r="C207" i="4"/>
  <c r="M212" i="4" s="1"/>
  <c r="C208" i="4" l="1"/>
  <c r="M213" i="4" s="1"/>
  <c r="B209" i="4"/>
  <c r="X212" i="4"/>
  <c r="C209" i="4" l="1"/>
  <c r="M214" i="4" s="1"/>
  <c r="B210" i="4"/>
  <c r="X213" i="4"/>
  <c r="X214" i="4" l="1"/>
  <c r="C210" i="4"/>
  <c r="M215" i="4" s="1"/>
  <c r="B211" i="4"/>
  <c r="X215" i="4" l="1"/>
  <c r="C211" i="4"/>
  <c r="M216" i="4" s="1"/>
  <c r="B212" i="4"/>
  <c r="C212" i="4" l="1"/>
  <c r="M217" i="4" s="1"/>
  <c r="B213" i="4"/>
  <c r="X216" i="4"/>
  <c r="B214" i="4" l="1"/>
  <c r="C213" i="4"/>
  <c r="M218" i="4" s="1"/>
  <c r="X217" i="4"/>
  <c r="X218" i="4" l="1"/>
  <c r="B215" i="4"/>
  <c r="C214" i="4"/>
  <c r="M219" i="4" s="1"/>
  <c r="C215" i="4" l="1"/>
  <c r="M220" i="4" s="1"/>
  <c r="B216" i="4"/>
  <c r="X219" i="4"/>
  <c r="B217" i="4" l="1"/>
  <c r="C216" i="4"/>
  <c r="M221" i="4" s="1"/>
  <c r="X220" i="4"/>
  <c r="X221" i="4" l="1"/>
  <c r="C217" i="4"/>
  <c r="M222" i="4" s="1"/>
  <c r="B218" i="4"/>
  <c r="B219" i="4" l="1"/>
  <c r="C218" i="4"/>
  <c r="M223" i="4" s="1"/>
  <c r="X222" i="4"/>
  <c r="X223" i="4" l="1"/>
  <c r="C219" i="4"/>
  <c r="M224" i="4" s="1"/>
  <c r="B220" i="4"/>
  <c r="C220" i="4" l="1"/>
  <c r="M225" i="4" s="1"/>
  <c r="B221" i="4"/>
  <c r="X224" i="4"/>
  <c r="B222" i="4" l="1"/>
  <c r="C221" i="4"/>
  <c r="M226" i="4" s="1"/>
  <c r="X225" i="4"/>
  <c r="X226" i="4" l="1"/>
  <c r="B223" i="4"/>
  <c r="C222" i="4"/>
  <c r="M227" i="4" s="1"/>
  <c r="X227" i="4" l="1"/>
  <c r="B224" i="4"/>
  <c r="C223" i="4"/>
  <c r="M228" i="4" s="1"/>
  <c r="B225" i="4" l="1"/>
  <c r="C224" i="4"/>
  <c r="M229" i="4" s="1"/>
  <c r="X228" i="4"/>
  <c r="X229" i="4" l="1"/>
  <c r="C225" i="4"/>
  <c r="M230" i="4" s="1"/>
  <c r="B226" i="4"/>
  <c r="C226" i="4" l="1"/>
  <c r="M231" i="4" s="1"/>
  <c r="B227" i="4"/>
  <c r="X230" i="4"/>
  <c r="C227" i="4" l="1"/>
  <c r="M232" i="4" s="1"/>
  <c r="B228" i="4"/>
  <c r="X231" i="4"/>
  <c r="B229" i="4" l="1"/>
  <c r="C228" i="4"/>
  <c r="M233" i="4" s="1"/>
  <c r="X232" i="4"/>
  <c r="X233" i="4" l="1"/>
  <c r="C229" i="4"/>
  <c r="M234" i="4" s="1"/>
  <c r="B230" i="4"/>
  <c r="X234" i="4" l="1"/>
  <c r="B231" i="4"/>
  <c r="C230" i="4"/>
  <c r="M235" i="4" s="1"/>
  <c r="B232" i="4" l="1"/>
  <c r="C231" i="4"/>
  <c r="M236" i="4" s="1"/>
  <c r="X235" i="4"/>
  <c r="X236" i="4" l="1"/>
  <c r="B233" i="4"/>
  <c r="C232" i="4"/>
  <c r="M237" i="4" s="1"/>
  <c r="X237" i="4" l="1"/>
  <c r="C233" i="4"/>
  <c r="M238" i="4" s="1"/>
  <c r="B234" i="4"/>
  <c r="B235" i="4" l="1"/>
  <c r="C234" i="4"/>
  <c r="M239" i="4" s="1"/>
  <c r="X238" i="4"/>
  <c r="X239" i="4" l="1"/>
  <c r="B236" i="4"/>
  <c r="C235" i="4"/>
  <c r="M240" i="4" s="1"/>
  <c r="C236" i="4" l="1"/>
  <c r="M241" i="4" s="1"/>
  <c r="B237" i="4"/>
  <c r="X240" i="4"/>
  <c r="C237" i="4" l="1"/>
  <c r="M242" i="4" s="1"/>
  <c r="B238" i="4"/>
  <c r="X241" i="4"/>
  <c r="B239" i="4" l="1"/>
  <c r="C238" i="4"/>
  <c r="M243" i="4" s="1"/>
  <c r="X242" i="4"/>
  <c r="X243" i="4" l="1"/>
  <c r="C239" i="4"/>
  <c r="M244" i="4" s="1"/>
  <c r="B240" i="4"/>
  <c r="B241" i="4" l="1"/>
  <c r="C240" i="4"/>
  <c r="M245" i="4" s="1"/>
  <c r="X244" i="4"/>
  <c r="X245" i="4" l="1"/>
  <c r="C241" i="4"/>
  <c r="M246" i="4" s="1"/>
  <c r="B242" i="4"/>
  <c r="B243" i="4" l="1"/>
  <c r="C242" i="4"/>
  <c r="M247" i="4" s="1"/>
  <c r="X246" i="4"/>
  <c r="X247" i="4" l="1"/>
  <c r="B244" i="4"/>
  <c r="C243" i="4"/>
  <c r="M248" i="4" s="1"/>
  <c r="B245" i="4" l="1"/>
  <c r="C244" i="4"/>
  <c r="M249" i="4" s="1"/>
  <c r="X248" i="4"/>
  <c r="X249" i="4" l="1"/>
  <c r="C245" i="4"/>
  <c r="M250" i="4" s="1"/>
  <c r="B246" i="4"/>
  <c r="X250" i="4" l="1"/>
  <c r="B247" i="4"/>
  <c r="C246" i="4"/>
  <c r="M251" i="4" s="1"/>
  <c r="X251" i="4" l="1"/>
  <c r="C247" i="4"/>
  <c r="M252" i="4" s="1"/>
  <c r="B248" i="4"/>
  <c r="X252" i="4" l="1"/>
  <c r="C248" i="4"/>
  <c r="M253" i="4" s="1"/>
  <c r="B249" i="4"/>
  <c r="X253" i="4" l="1"/>
  <c r="C249" i="4"/>
  <c r="M254" i="4" s="1"/>
  <c r="B250" i="4"/>
  <c r="X254" i="4" l="1"/>
  <c r="C250" i="4"/>
  <c r="M255" i="4" s="1"/>
  <c r="B251" i="4"/>
  <c r="C251" i="4" l="1"/>
  <c r="M256" i="4" s="1"/>
  <c r="B252" i="4"/>
  <c r="X255" i="4"/>
  <c r="B253" i="4" l="1"/>
  <c r="C252" i="4"/>
  <c r="M257" i="4" s="1"/>
  <c r="X256" i="4"/>
  <c r="X257" i="4" l="1"/>
  <c r="C253" i="4"/>
  <c r="M258" i="4" s="1"/>
  <c r="B254" i="4"/>
  <c r="X258" i="4" l="1"/>
  <c r="B255" i="4"/>
  <c r="C254" i="4"/>
  <c r="M259" i="4" s="1"/>
  <c r="X259" i="4" l="1"/>
  <c r="B256" i="4"/>
  <c r="C255" i="4"/>
  <c r="M260" i="4" s="1"/>
  <c r="X260" i="4" l="1"/>
  <c r="C256" i="4"/>
  <c r="M261" i="4" s="1"/>
  <c r="B257" i="4"/>
  <c r="X261" i="4" l="1"/>
  <c r="C257" i="4"/>
  <c r="M262" i="4" s="1"/>
  <c r="B258" i="4"/>
  <c r="X262" i="4" l="1"/>
  <c r="C258" i="4"/>
  <c r="M263" i="4" s="1"/>
  <c r="B259" i="4"/>
  <c r="X263" i="4" l="1"/>
  <c r="C259" i="4"/>
  <c r="M264" i="4" s="1"/>
  <c r="B260" i="4"/>
  <c r="X264" i="4" l="1"/>
  <c r="B261" i="4"/>
  <c r="C260" i="4"/>
  <c r="M265" i="4" s="1"/>
  <c r="X265" i="4" l="1"/>
  <c r="B262" i="4"/>
  <c r="C261" i="4"/>
  <c r="M266" i="4" s="1"/>
  <c r="X266" i="4" l="1"/>
  <c r="B263" i="4"/>
  <c r="C262" i="4"/>
  <c r="M267" i="4" s="1"/>
  <c r="C263" i="4" l="1"/>
  <c r="M268" i="4" s="1"/>
  <c r="B264" i="4"/>
  <c r="X267" i="4"/>
  <c r="B265" i="4" l="1"/>
  <c r="C264" i="4"/>
  <c r="M269" i="4" s="1"/>
  <c r="X268" i="4"/>
  <c r="B266" i="4" l="1"/>
  <c r="C265" i="4"/>
  <c r="M270" i="4" s="1"/>
  <c r="X269" i="4"/>
  <c r="X270" i="4" l="1"/>
  <c r="B267" i="4"/>
  <c r="C266" i="4"/>
  <c r="M271" i="4" s="1"/>
  <c r="B268" i="4" l="1"/>
  <c r="C267" i="4"/>
  <c r="M272" i="4" s="1"/>
  <c r="X271" i="4"/>
  <c r="X272" i="4" l="1"/>
  <c r="C268" i="4"/>
  <c r="M273" i="4" s="1"/>
  <c r="B269" i="4"/>
  <c r="C269" i="4" l="1"/>
  <c r="M274" i="4" s="1"/>
  <c r="B270" i="4"/>
  <c r="X273" i="4"/>
  <c r="C270" i="4" l="1"/>
  <c r="M275" i="4" s="1"/>
  <c r="B271" i="4"/>
  <c r="X274" i="4"/>
  <c r="B272" i="4" l="1"/>
  <c r="C271" i="4"/>
  <c r="M276" i="4" s="1"/>
  <c r="X275" i="4"/>
  <c r="X276" i="4" l="1"/>
  <c r="C272" i="4"/>
  <c r="M277" i="4" s="1"/>
  <c r="B273" i="4"/>
  <c r="C273" i="4" l="1"/>
  <c r="M278" i="4" s="1"/>
  <c r="B274" i="4"/>
  <c r="X277" i="4"/>
  <c r="C274" i="4" l="1"/>
  <c r="M279" i="4" s="1"/>
  <c r="B275" i="4"/>
  <c r="X278" i="4"/>
  <c r="B276" i="4" l="1"/>
  <c r="C275" i="4"/>
  <c r="M280" i="4" s="1"/>
  <c r="X279" i="4"/>
  <c r="X280" i="4" l="1"/>
  <c r="C276" i="4"/>
  <c r="M281" i="4" s="1"/>
  <c r="B277" i="4"/>
  <c r="X281" i="4" l="1"/>
  <c r="C277" i="4"/>
  <c r="M282" i="4" s="1"/>
  <c r="B278" i="4"/>
  <c r="X282" i="4" l="1"/>
  <c r="C278" i="4"/>
  <c r="M283" i="4" s="1"/>
  <c r="B279" i="4"/>
  <c r="B280" i="4" l="1"/>
  <c r="C279" i="4"/>
  <c r="M284" i="4" s="1"/>
  <c r="X283" i="4"/>
  <c r="X284" i="4" l="1"/>
  <c r="C280" i="4"/>
  <c r="M285" i="4" s="1"/>
  <c r="B281" i="4"/>
  <c r="C281" i="4" l="1"/>
  <c r="M286" i="4" s="1"/>
  <c r="B282" i="4"/>
  <c r="X285" i="4"/>
  <c r="C282" i="4" l="1"/>
  <c r="M287" i="4" s="1"/>
  <c r="B283" i="4"/>
  <c r="X286" i="4"/>
  <c r="X287" i="4" l="1"/>
  <c r="C283" i="4"/>
  <c r="M288" i="4" s="1"/>
  <c r="B284" i="4"/>
  <c r="B285" i="4" l="1"/>
  <c r="C284" i="4"/>
  <c r="M289" i="4" s="1"/>
  <c r="X288" i="4"/>
  <c r="X289" i="4" l="1"/>
  <c r="B286" i="4"/>
  <c r="C285" i="4"/>
  <c r="M290" i="4" s="1"/>
  <c r="B287" i="4" l="1"/>
  <c r="C286" i="4"/>
  <c r="M291" i="4" s="1"/>
  <c r="X290" i="4"/>
  <c r="X291" i="4" l="1"/>
  <c r="C287" i="4"/>
  <c r="M292" i="4" s="1"/>
  <c r="B288" i="4"/>
  <c r="B289" i="4" l="1"/>
  <c r="C288" i="4"/>
  <c r="M293" i="4" s="1"/>
  <c r="X292" i="4"/>
  <c r="X293" i="4" l="1"/>
  <c r="C289" i="4"/>
  <c r="M294" i="4" s="1"/>
  <c r="B290" i="4"/>
  <c r="X294" i="4" l="1"/>
  <c r="B291" i="4"/>
  <c r="C290" i="4"/>
  <c r="M295" i="4" s="1"/>
  <c r="X295" i="4" l="1"/>
  <c r="C291" i="4"/>
  <c r="M296" i="4" s="1"/>
  <c r="B292" i="4"/>
  <c r="X296" i="4" l="1"/>
  <c r="C292" i="4"/>
  <c r="M297" i="4" s="1"/>
  <c r="B293" i="4"/>
  <c r="X297" i="4" l="1"/>
  <c r="B294" i="4"/>
  <c r="C293" i="4"/>
  <c r="M298" i="4" s="1"/>
  <c r="X298" i="4" l="1"/>
  <c r="B295" i="4"/>
  <c r="C294" i="4"/>
  <c r="M299" i="4" s="1"/>
  <c r="B296" i="4" l="1"/>
  <c r="C295" i="4"/>
  <c r="M300" i="4" s="1"/>
  <c r="X299" i="4"/>
  <c r="X300" i="4" l="1"/>
  <c r="C296" i="4"/>
  <c r="M301" i="4" s="1"/>
  <c r="B297" i="4"/>
  <c r="C297" i="4" l="1"/>
  <c r="M302" i="4" s="1"/>
  <c r="B298" i="4"/>
  <c r="X301" i="4"/>
  <c r="B299" i="4" l="1"/>
  <c r="C298" i="4"/>
  <c r="M303" i="4" s="1"/>
  <c r="X302" i="4"/>
  <c r="X303" i="4" l="1"/>
  <c r="B300" i="4"/>
  <c r="C299" i="4"/>
  <c r="M304" i="4" s="1"/>
  <c r="C300" i="4" l="1"/>
  <c r="M305" i="4" s="1"/>
  <c r="B301" i="4"/>
  <c r="X304" i="4"/>
  <c r="C301" i="4" l="1"/>
  <c r="M306" i="4" s="1"/>
  <c r="B302" i="4"/>
  <c r="X305" i="4"/>
  <c r="C302" i="4" l="1"/>
  <c r="M307" i="4" s="1"/>
  <c r="B303" i="4"/>
  <c r="X306" i="4"/>
  <c r="C303" i="4" l="1"/>
  <c r="M308" i="4" s="1"/>
  <c r="B304" i="4"/>
  <c r="X307" i="4"/>
  <c r="B305" i="4" l="1"/>
  <c r="C304" i="4"/>
  <c r="M309" i="4" s="1"/>
  <c r="X308" i="4"/>
  <c r="C305" i="4" l="1"/>
  <c r="M310" i="4" s="1"/>
  <c r="B306" i="4"/>
  <c r="X309" i="4"/>
  <c r="C306" i="4" l="1"/>
  <c r="M311" i="4" s="1"/>
  <c r="B307" i="4"/>
  <c r="X310" i="4"/>
  <c r="C307" i="4" l="1"/>
  <c r="M312" i="4" s="1"/>
  <c r="B308" i="4"/>
  <c r="X311" i="4"/>
  <c r="C308" i="4" l="1"/>
  <c r="M313" i="4" s="1"/>
  <c r="B309" i="4"/>
  <c r="X312" i="4"/>
  <c r="B310" i="4" l="1"/>
  <c r="C309" i="4"/>
  <c r="M314" i="4" s="1"/>
  <c r="X313" i="4"/>
  <c r="X314" i="4" l="1"/>
  <c r="C310" i="4"/>
  <c r="M315" i="4" s="1"/>
  <c r="B311" i="4"/>
  <c r="X315" i="4" l="1"/>
  <c r="B312" i="4"/>
  <c r="C311" i="4"/>
  <c r="M316" i="4" s="1"/>
  <c r="C312" i="4" l="1"/>
  <c r="M317" i="4" s="1"/>
  <c r="B313" i="4"/>
  <c r="X316" i="4"/>
  <c r="B314" i="4" l="1"/>
  <c r="C313" i="4"/>
  <c r="M318" i="4" s="1"/>
  <c r="X317" i="4"/>
  <c r="X318" i="4" l="1"/>
  <c r="C314" i="4"/>
  <c r="M319" i="4" s="1"/>
  <c r="B315" i="4"/>
  <c r="C315" i="4" l="1"/>
  <c r="M320" i="4" s="1"/>
  <c r="B316" i="4"/>
  <c r="X319" i="4"/>
  <c r="B317" i="4" l="1"/>
  <c r="C316" i="4"/>
  <c r="M321" i="4" s="1"/>
  <c r="X320" i="4"/>
  <c r="X321" i="4" l="1"/>
  <c r="C317" i="4"/>
  <c r="M322" i="4" s="1"/>
  <c r="B318" i="4"/>
  <c r="C318" i="4" l="1"/>
  <c r="M323" i="4" s="1"/>
  <c r="B319" i="4"/>
  <c r="X322" i="4"/>
  <c r="B320" i="4" l="1"/>
  <c r="C319" i="4"/>
  <c r="M324" i="4" s="1"/>
  <c r="X323" i="4"/>
  <c r="X324" i="4" l="1"/>
  <c r="B321" i="4"/>
  <c r="C320" i="4"/>
  <c r="M325" i="4" s="1"/>
  <c r="X325" i="4" l="1"/>
  <c r="C321" i="4"/>
  <c r="M326" i="4" s="1"/>
  <c r="B322" i="4"/>
  <c r="C322" i="4" l="1"/>
  <c r="M327" i="4" s="1"/>
  <c r="B323" i="4"/>
  <c r="X326" i="4"/>
  <c r="B324" i="4" l="1"/>
  <c r="C323" i="4"/>
  <c r="M328" i="4" s="1"/>
  <c r="X327" i="4"/>
  <c r="X328" i="4" l="1"/>
  <c r="C324" i="4"/>
  <c r="M329" i="4" s="1"/>
  <c r="B325" i="4"/>
  <c r="C325" i="4" l="1"/>
  <c r="M330" i="4" s="1"/>
  <c r="B326" i="4"/>
  <c r="X329" i="4"/>
  <c r="C326" i="4" l="1"/>
  <c r="M331" i="4" s="1"/>
  <c r="B327" i="4"/>
  <c r="X330" i="4"/>
  <c r="X331" i="4" l="1"/>
  <c r="C327" i="4"/>
  <c r="M332" i="4" s="1"/>
  <c r="B328" i="4"/>
  <c r="B329" i="4" l="1"/>
  <c r="C328" i="4"/>
  <c r="M333" i="4" s="1"/>
  <c r="X332" i="4"/>
  <c r="X333" i="4" l="1"/>
  <c r="C329" i="4"/>
  <c r="M334" i="4" s="1"/>
  <c r="B330" i="4"/>
  <c r="X334" i="4" l="1"/>
  <c r="C330" i="4"/>
  <c r="M335" i="4" s="1"/>
  <c r="B331" i="4"/>
  <c r="C331" i="4" l="1"/>
  <c r="M336" i="4" s="1"/>
  <c r="B332" i="4"/>
  <c r="X335" i="4"/>
  <c r="B333" i="4" l="1"/>
  <c r="C332" i="4"/>
  <c r="M337" i="4" s="1"/>
  <c r="X336" i="4"/>
  <c r="X337" i="4" l="1"/>
  <c r="B334" i="4"/>
  <c r="C333" i="4"/>
  <c r="M338" i="4" s="1"/>
  <c r="X338" i="4" l="1"/>
  <c r="C334" i="4"/>
  <c r="M339" i="4" s="1"/>
  <c r="B335" i="4"/>
  <c r="C335" i="4" l="1"/>
  <c r="M340" i="4" s="1"/>
  <c r="B336" i="4"/>
  <c r="X339" i="4"/>
  <c r="B337" i="4" l="1"/>
  <c r="C336" i="4"/>
  <c r="M341" i="4" s="1"/>
  <c r="X340" i="4"/>
  <c r="X341" i="4" l="1"/>
  <c r="C337" i="4"/>
  <c r="M342" i="4" s="1"/>
  <c r="B338" i="4"/>
  <c r="C338" i="4" l="1"/>
  <c r="M343" i="4" s="1"/>
  <c r="B339" i="4"/>
  <c r="X342" i="4"/>
  <c r="C339" i="4" l="1"/>
  <c r="M344" i="4" s="1"/>
  <c r="B340" i="4"/>
  <c r="X343" i="4"/>
  <c r="C340" i="4" l="1"/>
  <c r="M345" i="4" s="1"/>
  <c r="B341" i="4"/>
  <c r="X344" i="4"/>
  <c r="X345" i="4" l="1"/>
  <c r="C341" i="4"/>
  <c r="M346" i="4" s="1"/>
  <c r="B342" i="4"/>
  <c r="X346" i="4" l="1"/>
  <c r="B343" i="4"/>
  <c r="C342" i="4"/>
  <c r="M347" i="4" s="1"/>
  <c r="B344" i="4" l="1"/>
  <c r="C343" i="4"/>
  <c r="M348" i="4" s="1"/>
  <c r="X347" i="4"/>
  <c r="X348" i="4" l="1"/>
  <c r="C344" i="4"/>
  <c r="M349" i="4" s="1"/>
  <c r="B345" i="4"/>
  <c r="C345" i="4" l="1"/>
  <c r="M350" i="4" s="1"/>
  <c r="B346" i="4"/>
  <c r="X349" i="4"/>
  <c r="C346" i="4" l="1"/>
  <c r="M351" i="4" s="1"/>
  <c r="B347" i="4"/>
  <c r="X350" i="4"/>
  <c r="C347" i="4" l="1"/>
  <c r="M352" i="4" s="1"/>
  <c r="B348" i="4"/>
  <c r="X351" i="4"/>
  <c r="B349" i="4" l="1"/>
  <c r="C348" i="4"/>
  <c r="M353" i="4" s="1"/>
  <c r="X352" i="4"/>
  <c r="X353" i="4" l="1"/>
  <c r="B350" i="4"/>
  <c r="C349" i="4"/>
  <c r="M354" i="4" s="1"/>
  <c r="X354" i="4" l="1"/>
  <c r="C350" i="4"/>
  <c r="M355" i="4" s="1"/>
  <c r="B351" i="4"/>
  <c r="C351" i="4" l="1"/>
  <c r="M356" i="4" s="1"/>
  <c r="B352" i="4"/>
  <c r="X355" i="4"/>
  <c r="C352" i="4" l="1"/>
  <c r="M357" i="4" s="1"/>
  <c r="B353" i="4"/>
  <c r="X356" i="4"/>
  <c r="B354" i="4" l="1"/>
  <c r="C353" i="4"/>
  <c r="M358" i="4" s="1"/>
  <c r="X357" i="4"/>
  <c r="X358" i="4" l="1"/>
  <c r="C354" i="4"/>
  <c r="M359" i="4" s="1"/>
  <c r="B355" i="4"/>
  <c r="B356" i="4" l="1"/>
  <c r="C355" i="4"/>
  <c r="M360" i="4" s="1"/>
  <c r="X359" i="4"/>
  <c r="X360" i="4" l="1"/>
  <c r="B357" i="4"/>
  <c r="C356" i="4"/>
  <c r="M361" i="4" s="1"/>
  <c r="X361" i="4" l="1"/>
  <c r="B358" i="4"/>
  <c r="C357" i="4"/>
  <c r="M362" i="4" s="1"/>
  <c r="X362" i="4" l="1"/>
  <c r="B359" i="4"/>
  <c r="C358" i="4"/>
  <c r="M363" i="4" s="1"/>
  <c r="X363" i="4" l="1"/>
  <c r="B360" i="4"/>
  <c r="C359" i="4"/>
  <c r="M364" i="4" s="1"/>
  <c r="X364" i="4" l="1"/>
  <c r="B361" i="4"/>
  <c r="C360" i="4"/>
  <c r="M365" i="4" s="1"/>
  <c r="X365" i="4" l="1"/>
  <c r="B362" i="4"/>
  <c r="C361" i="4"/>
  <c r="M366" i="4" s="1"/>
  <c r="B363" i="4" l="1"/>
  <c r="C362" i="4"/>
  <c r="M367" i="4" s="1"/>
  <c r="X366" i="4"/>
  <c r="X367" i="4" l="1"/>
  <c r="B364" i="4"/>
  <c r="C363" i="4"/>
  <c r="M368" i="4" s="1"/>
  <c r="X368" i="4" l="1"/>
  <c r="C364" i="4"/>
  <c r="M369" i="4" s="1"/>
  <c r="B365" i="4"/>
  <c r="B366" i="4" l="1"/>
  <c r="C365" i="4"/>
  <c r="M370" i="4" s="1"/>
  <c r="X369" i="4"/>
  <c r="X370" i="4" l="1"/>
  <c r="C366" i="4"/>
  <c r="M371" i="4" s="1"/>
  <c r="B367" i="4"/>
  <c r="X371" i="4" l="1"/>
  <c r="B368" i="4"/>
  <c r="C367" i="4"/>
  <c r="M372" i="4" s="1"/>
  <c r="X372" i="4" l="1"/>
  <c r="C368" i="4"/>
  <c r="M373" i="4" s="1"/>
  <c r="B369" i="4"/>
  <c r="C369" i="4" l="1"/>
  <c r="M374" i="4" s="1"/>
  <c r="B370" i="4"/>
  <c r="X373" i="4"/>
  <c r="B371" i="4" l="1"/>
  <c r="C370" i="4"/>
  <c r="M375" i="4" s="1"/>
  <c r="X374" i="4"/>
  <c r="X375" i="4" l="1"/>
  <c r="C371" i="4"/>
  <c r="M376" i="4" s="1"/>
  <c r="B372" i="4"/>
  <c r="C372" i="4" l="1"/>
  <c r="M377" i="4" s="1"/>
  <c r="B373" i="4"/>
  <c r="X376" i="4"/>
  <c r="X377" i="4" l="1"/>
  <c r="C373" i="4"/>
  <c r="M378" i="4" s="1"/>
  <c r="B374" i="4"/>
  <c r="B375" i="4" l="1"/>
  <c r="C374" i="4"/>
  <c r="M379" i="4" s="1"/>
  <c r="X378" i="4"/>
  <c r="X379" i="4" l="1"/>
  <c r="B376" i="4"/>
  <c r="C375" i="4"/>
  <c r="M380" i="4" s="1"/>
  <c r="X380" i="4" l="1"/>
  <c r="C376" i="4"/>
  <c r="M381" i="4" s="1"/>
  <c r="B377" i="4"/>
  <c r="B378" i="4" l="1"/>
  <c r="C377" i="4"/>
  <c r="M382" i="4" s="1"/>
  <c r="X381" i="4"/>
  <c r="X382" i="4" l="1"/>
  <c r="C378" i="4"/>
  <c r="M383" i="4" s="1"/>
  <c r="B379" i="4"/>
  <c r="C379" i="4" l="1"/>
  <c r="M384" i="4" s="1"/>
  <c r="B380" i="4"/>
  <c r="X383" i="4"/>
  <c r="C380" i="4" l="1"/>
  <c r="M385" i="4" s="1"/>
  <c r="B381" i="4"/>
  <c r="X384" i="4"/>
  <c r="X385" i="4" l="1"/>
  <c r="B382" i="4"/>
  <c r="C381" i="4"/>
  <c r="M386" i="4" s="1"/>
  <c r="X386" i="4" l="1"/>
  <c r="B383" i="4"/>
  <c r="C382" i="4"/>
  <c r="M387" i="4" s="1"/>
  <c r="B384" i="4" l="1"/>
  <c r="C383" i="4"/>
  <c r="M388" i="4" s="1"/>
  <c r="X387" i="4"/>
  <c r="X388" i="4" l="1"/>
  <c r="B385" i="4"/>
  <c r="C384" i="4"/>
  <c r="M389" i="4" s="1"/>
  <c r="B386" i="4" l="1"/>
  <c r="C385" i="4"/>
  <c r="M390" i="4" s="1"/>
  <c r="X389" i="4"/>
  <c r="X390" i="4" l="1"/>
  <c r="B387" i="4"/>
  <c r="C386" i="4"/>
  <c r="M391" i="4" s="1"/>
  <c r="X391" i="4" l="1"/>
  <c r="B388" i="4"/>
  <c r="C387" i="4"/>
  <c r="M392" i="4" s="1"/>
  <c r="X392" i="4" l="1"/>
  <c r="B389" i="4"/>
  <c r="C388" i="4"/>
  <c r="M393" i="4" s="1"/>
  <c r="X393" i="4" l="1"/>
  <c r="B390" i="4"/>
  <c r="C389" i="4"/>
  <c r="M394" i="4" s="1"/>
  <c r="X394" i="4" l="1"/>
  <c r="C390" i="4"/>
  <c r="M395" i="4" s="1"/>
  <c r="B391" i="4"/>
  <c r="X395" i="4" l="1"/>
  <c r="B392" i="4"/>
  <c r="C391" i="4"/>
  <c r="M396" i="4" s="1"/>
  <c r="C392" i="4" l="1"/>
  <c r="M397" i="4" s="1"/>
  <c r="B393" i="4"/>
  <c r="X396" i="4"/>
  <c r="B394" i="4" l="1"/>
  <c r="C393" i="4"/>
  <c r="M398" i="4" s="1"/>
  <c r="X397" i="4"/>
  <c r="B395" i="4" l="1"/>
  <c r="C394" i="4"/>
  <c r="M399" i="4" s="1"/>
  <c r="X398" i="4"/>
  <c r="X399" i="4" l="1"/>
  <c r="B396" i="4"/>
  <c r="C395" i="4"/>
  <c r="M400" i="4" s="1"/>
  <c r="X400" i="4" l="1"/>
  <c r="C396" i="4"/>
  <c r="M401" i="4" s="1"/>
  <c r="B397" i="4"/>
  <c r="C397" i="4" l="1"/>
  <c r="M402" i="4" s="1"/>
  <c r="B398" i="4"/>
  <c r="X401" i="4"/>
  <c r="B399" i="4" l="1"/>
  <c r="C398" i="4"/>
  <c r="M403" i="4" s="1"/>
  <c r="X402" i="4"/>
  <c r="X403" i="4" l="1"/>
  <c r="B400" i="4"/>
  <c r="C399" i="4"/>
  <c r="M404" i="4" s="1"/>
  <c r="C400" i="4" l="1"/>
  <c r="M405" i="4" s="1"/>
  <c r="B401" i="4"/>
  <c r="X404" i="4"/>
  <c r="B402" i="4" l="1"/>
  <c r="C401" i="4"/>
  <c r="M406" i="4" s="1"/>
  <c r="X405" i="4"/>
  <c r="C402" i="4" l="1"/>
  <c r="M407" i="4" s="1"/>
  <c r="B403" i="4"/>
  <c r="X406" i="4"/>
  <c r="C403" i="4" l="1"/>
  <c r="M408" i="4" s="1"/>
  <c r="B404" i="4"/>
  <c r="X407" i="4"/>
  <c r="C404" i="4" l="1"/>
  <c r="M409" i="4" s="1"/>
  <c r="B405" i="4"/>
  <c r="X408" i="4"/>
  <c r="B406" i="4" l="1"/>
  <c r="C405" i="4"/>
  <c r="M410" i="4" s="1"/>
  <c r="X409" i="4"/>
  <c r="X410" i="4" l="1"/>
  <c r="C406" i="4"/>
  <c r="M411" i="4" s="1"/>
  <c r="B407" i="4"/>
  <c r="C407" i="4" l="1"/>
  <c r="M412" i="4" s="1"/>
  <c r="B408" i="4"/>
  <c r="X411" i="4"/>
  <c r="B409" i="4" l="1"/>
  <c r="C408" i="4"/>
  <c r="M413" i="4" s="1"/>
  <c r="X412" i="4"/>
  <c r="B410" i="4" l="1"/>
  <c r="C409" i="4"/>
  <c r="M414" i="4" s="1"/>
  <c r="X413" i="4"/>
  <c r="X414" i="4" l="1"/>
  <c r="B411" i="4"/>
  <c r="C410" i="4"/>
  <c r="M415" i="4" s="1"/>
  <c r="B412" i="4" l="1"/>
  <c r="C411" i="4"/>
  <c r="M416" i="4" s="1"/>
  <c r="X415" i="4"/>
  <c r="X416" i="4" l="1"/>
  <c r="C412" i="4"/>
  <c r="M417" i="4" s="1"/>
  <c r="B413" i="4"/>
  <c r="B414" i="4" l="1"/>
  <c r="C413" i="4"/>
  <c r="M418" i="4" s="1"/>
  <c r="X417" i="4"/>
  <c r="X418" i="4" l="1"/>
  <c r="B415" i="4"/>
  <c r="C414" i="4"/>
  <c r="M419" i="4" s="1"/>
  <c r="B416" i="4" l="1"/>
  <c r="C415" i="4"/>
  <c r="M420" i="4" s="1"/>
  <c r="X419" i="4"/>
  <c r="X420" i="4" l="1"/>
  <c r="B417" i="4"/>
  <c r="C416" i="4"/>
  <c r="M421" i="4" s="1"/>
  <c r="X421" i="4" l="1"/>
  <c r="C417" i="4"/>
  <c r="M422" i="4" s="1"/>
  <c r="B418" i="4"/>
  <c r="X422" i="4" l="1"/>
  <c r="C418" i="4"/>
  <c r="M423" i="4" s="1"/>
  <c r="B419" i="4"/>
  <c r="X423" i="4" l="1"/>
  <c r="B420" i="4"/>
  <c r="C419" i="4"/>
  <c r="M424" i="4" s="1"/>
  <c r="B421" i="4" l="1"/>
  <c r="C420" i="4"/>
  <c r="M425" i="4" s="1"/>
  <c r="X424" i="4"/>
  <c r="X425" i="4" l="1"/>
  <c r="B422" i="4"/>
  <c r="C421" i="4"/>
  <c r="M426" i="4" s="1"/>
  <c r="X426" i="4" l="1"/>
  <c r="C422" i="4"/>
  <c r="M427" i="4" s="1"/>
  <c r="B423" i="4"/>
  <c r="B424" i="4" l="1"/>
  <c r="C423" i="4"/>
  <c r="M428" i="4" s="1"/>
  <c r="X427" i="4"/>
  <c r="C424" i="4" l="1"/>
  <c r="M429" i="4" s="1"/>
  <c r="B425" i="4"/>
  <c r="X428" i="4"/>
  <c r="B426" i="4" l="1"/>
  <c r="C425" i="4"/>
  <c r="M430" i="4" s="1"/>
  <c r="X429" i="4"/>
  <c r="B427" i="4" l="1"/>
  <c r="C426" i="4"/>
  <c r="M431" i="4" s="1"/>
  <c r="X430" i="4"/>
  <c r="X431" i="4" l="1"/>
  <c r="C427" i="4"/>
  <c r="M432" i="4" s="1"/>
  <c r="B428" i="4"/>
  <c r="X432" i="4" l="1"/>
  <c r="B429" i="4"/>
  <c r="C428" i="4"/>
  <c r="M433" i="4" s="1"/>
  <c r="X433" i="4" l="1"/>
  <c r="C429" i="4"/>
  <c r="M434" i="4" s="1"/>
  <c r="B430" i="4"/>
  <c r="X434" i="4" l="1"/>
  <c r="B431" i="4"/>
  <c r="C430" i="4"/>
  <c r="M435" i="4" s="1"/>
  <c r="B432" i="4" l="1"/>
  <c r="C431" i="4"/>
  <c r="M436" i="4" s="1"/>
  <c r="X435" i="4"/>
  <c r="X436" i="4" l="1"/>
  <c r="C432" i="4"/>
  <c r="M437" i="4" s="1"/>
  <c r="B433" i="4"/>
  <c r="B434" i="4" l="1"/>
  <c r="C433" i="4"/>
  <c r="M438" i="4" s="1"/>
  <c r="X437" i="4"/>
  <c r="X438" i="4" l="1"/>
  <c r="C434" i="4"/>
  <c r="M439" i="4" s="1"/>
  <c r="B435" i="4"/>
  <c r="B436" i="4" l="1"/>
  <c r="C435" i="4"/>
  <c r="M440" i="4" s="1"/>
  <c r="X439" i="4"/>
  <c r="B437" i="4" l="1"/>
  <c r="C436" i="4"/>
  <c r="M441" i="4" s="1"/>
  <c r="X440" i="4"/>
  <c r="C437" i="4" l="1"/>
  <c r="M442" i="4" s="1"/>
  <c r="B438" i="4"/>
  <c r="X441" i="4"/>
  <c r="C438" i="4" l="1"/>
  <c r="M443" i="4" s="1"/>
  <c r="B439" i="4"/>
  <c r="X442" i="4"/>
  <c r="C439" i="4" l="1"/>
  <c r="M444" i="4" s="1"/>
  <c r="B440" i="4"/>
  <c r="X443" i="4"/>
  <c r="C440" i="4" l="1"/>
  <c r="M445" i="4" s="1"/>
  <c r="B441" i="4"/>
  <c r="X444" i="4"/>
  <c r="C441" i="4" l="1"/>
  <c r="M446" i="4" s="1"/>
  <c r="B442" i="4"/>
  <c r="X445" i="4"/>
  <c r="C442" i="4" l="1"/>
  <c r="M447" i="4" s="1"/>
  <c r="B443" i="4"/>
  <c r="X446" i="4"/>
  <c r="B444" i="4" l="1"/>
  <c r="C443" i="4"/>
  <c r="M448" i="4" s="1"/>
  <c r="X447" i="4"/>
  <c r="X448" i="4" l="1"/>
  <c r="B445" i="4"/>
  <c r="C444" i="4"/>
  <c r="M449" i="4" s="1"/>
  <c r="C445" i="4" l="1"/>
  <c r="M450" i="4" s="1"/>
  <c r="B446" i="4"/>
  <c r="X449" i="4"/>
  <c r="X450" i="4" l="1"/>
  <c r="B447" i="4"/>
  <c r="C446" i="4"/>
  <c r="M451" i="4" s="1"/>
  <c r="X451" i="4" l="1"/>
  <c r="B448" i="4"/>
  <c r="C447" i="4"/>
  <c r="M452" i="4" s="1"/>
  <c r="B449" i="4" l="1"/>
  <c r="C448" i="4"/>
  <c r="M453" i="4" s="1"/>
  <c r="X452" i="4"/>
  <c r="X453" i="4" l="1"/>
  <c r="B450" i="4"/>
  <c r="C449" i="4"/>
  <c r="M454" i="4" s="1"/>
  <c r="X454" i="4" l="1"/>
  <c r="C450" i="4"/>
  <c r="M455" i="4" s="1"/>
  <c r="B451" i="4"/>
  <c r="C451" i="4" l="1"/>
  <c r="M456" i="4" s="1"/>
  <c r="B452" i="4"/>
  <c r="X455" i="4"/>
  <c r="C452" i="4" l="1"/>
  <c r="M457" i="4" s="1"/>
  <c r="B453" i="4"/>
  <c r="X456" i="4"/>
  <c r="X457" i="4" l="1"/>
  <c r="B454" i="4"/>
  <c r="C453" i="4"/>
  <c r="M458" i="4" s="1"/>
  <c r="C454" i="4" l="1"/>
  <c r="M459" i="4" s="1"/>
  <c r="B455" i="4"/>
  <c r="X458" i="4"/>
  <c r="C455" i="4" l="1"/>
  <c r="M460" i="4" s="1"/>
  <c r="B456" i="4"/>
  <c r="X459" i="4"/>
  <c r="C456" i="4" l="1"/>
  <c r="M461" i="4" s="1"/>
  <c r="B457" i="4"/>
  <c r="X460" i="4"/>
  <c r="B458" i="4" l="1"/>
  <c r="C457" i="4"/>
  <c r="M462" i="4" s="1"/>
  <c r="X461" i="4"/>
  <c r="C458" i="4" l="1"/>
  <c r="M463" i="4" s="1"/>
  <c r="B459" i="4"/>
  <c r="X462" i="4"/>
  <c r="B460" i="4" l="1"/>
  <c r="C459" i="4"/>
  <c r="M464" i="4" s="1"/>
  <c r="X463" i="4"/>
  <c r="X464" i="4" l="1"/>
  <c r="C460" i="4"/>
  <c r="M465" i="4" s="1"/>
  <c r="B461" i="4"/>
  <c r="X465" i="4" l="1"/>
  <c r="B462" i="4"/>
  <c r="C461" i="4"/>
  <c r="M466" i="4" s="1"/>
  <c r="C462" i="4" l="1"/>
  <c r="M467" i="4" s="1"/>
  <c r="B463" i="4"/>
  <c r="X466" i="4"/>
  <c r="B464" i="4" l="1"/>
  <c r="C463" i="4"/>
  <c r="M468" i="4" s="1"/>
  <c r="X467" i="4"/>
  <c r="X468" i="4" l="1"/>
  <c r="C464" i="4"/>
  <c r="M469" i="4" s="1"/>
  <c r="B465" i="4"/>
  <c r="B466" i="4" l="1"/>
  <c r="C465" i="4"/>
  <c r="M470" i="4" s="1"/>
  <c r="X469" i="4"/>
  <c r="X470" i="4" l="1"/>
  <c r="B467" i="4"/>
  <c r="C466" i="4"/>
  <c r="M471" i="4" s="1"/>
  <c r="X471" i="4" l="1"/>
  <c r="B468" i="4"/>
  <c r="C467" i="4"/>
  <c r="M472" i="4" s="1"/>
  <c r="B469" i="4" l="1"/>
  <c r="C468" i="4"/>
  <c r="M473" i="4" s="1"/>
  <c r="X472" i="4"/>
  <c r="X473" i="4" l="1"/>
  <c r="C469" i="4"/>
  <c r="M474" i="4" s="1"/>
  <c r="B470" i="4"/>
  <c r="X474" i="4" l="1"/>
  <c r="B471" i="4"/>
  <c r="C470" i="4"/>
  <c r="M475" i="4" s="1"/>
  <c r="X475" i="4" l="1"/>
  <c r="B472" i="4"/>
  <c r="C471" i="4"/>
  <c r="M476" i="4" s="1"/>
  <c r="B473" i="4" l="1"/>
  <c r="C472" i="4"/>
  <c r="M477" i="4" s="1"/>
  <c r="X476" i="4"/>
  <c r="X477" i="4" l="1"/>
  <c r="B474" i="4"/>
  <c r="C473" i="4"/>
  <c r="M478" i="4" s="1"/>
  <c r="C474" i="4" l="1"/>
  <c r="M479" i="4" s="1"/>
  <c r="B475" i="4"/>
  <c r="X478" i="4"/>
  <c r="B476" i="4" l="1"/>
  <c r="C475" i="4"/>
  <c r="M480" i="4" s="1"/>
  <c r="X479" i="4"/>
  <c r="X480" i="4" l="1"/>
  <c r="B477" i="4"/>
  <c r="C476" i="4"/>
  <c r="M481" i="4" s="1"/>
  <c r="X481" i="4" l="1"/>
  <c r="C477" i="4"/>
  <c r="M482" i="4" s="1"/>
  <c r="B478" i="4"/>
  <c r="B479" i="4" l="1"/>
  <c r="C478" i="4"/>
  <c r="M483" i="4" s="1"/>
  <c r="X482" i="4"/>
  <c r="X483" i="4" l="1"/>
  <c r="B480" i="4"/>
  <c r="C479" i="4"/>
  <c r="M484" i="4" s="1"/>
  <c r="X484" i="4" l="1"/>
  <c r="B481" i="4"/>
  <c r="C480" i="4"/>
  <c r="M485" i="4" s="1"/>
  <c r="C481" i="4" l="1"/>
  <c r="M486" i="4" s="1"/>
  <c r="B482" i="4"/>
  <c r="X485" i="4"/>
  <c r="B483" i="4" l="1"/>
  <c r="C482" i="4"/>
  <c r="M487" i="4" s="1"/>
  <c r="X486" i="4"/>
  <c r="X487" i="4" l="1"/>
  <c r="C483" i="4"/>
  <c r="M488" i="4" s="1"/>
  <c r="B484" i="4"/>
  <c r="B485" i="4" l="1"/>
  <c r="C484" i="4"/>
  <c r="M489" i="4" s="1"/>
  <c r="X488" i="4"/>
  <c r="X489" i="4" l="1"/>
  <c r="B486" i="4"/>
  <c r="C485" i="4"/>
  <c r="M490" i="4" s="1"/>
  <c r="X490" i="4" l="1"/>
  <c r="B487" i="4"/>
  <c r="C486" i="4"/>
  <c r="M491" i="4" s="1"/>
  <c r="X491" i="4" l="1"/>
  <c r="C487" i="4"/>
  <c r="M492" i="4" s="1"/>
  <c r="B488" i="4"/>
  <c r="B489" i="4" l="1"/>
  <c r="C488" i="4"/>
  <c r="M493" i="4" s="1"/>
  <c r="X492" i="4"/>
  <c r="X493" i="4" l="1"/>
  <c r="C489" i="4"/>
  <c r="M494" i="4" s="1"/>
  <c r="B490" i="4"/>
  <c r="X494" i="4" l="1"/>
  <c r="B491" i="4"/>
  <c r="C490" i="4"/>
  <c r="M495" i="4" s="1"/>
  <c r="X495" i="4" l="1"/>
  <c r="B492" i="4"/>
  <c r="C491" i="4"/>
  <c r="M496" i="4" s="1"/>
  <c r="C492" i="4" l="1"/>
  <c r="M497" i="4" s="1"/>
  <c r="B493" i="4"/>
  <c r="X496" i="4"/>
  <c r="C493" i="4" l="1"/>
  <c r="M498" i="4" s="1"/>
  <c r="B494" i="4"/>
  <c r="X497" i="4"/>
  <c r="B495" i="4" l="1"/>
  <c r="C494" i="4"/>
  <c r="M499" i="4" s="1"/>
  <c r="X498" i="4"/>
  <c r="X499" i="4" l="1"/>
  <c r="C495" i="4"/>
  <c r="M500" i="4" s="1"/>
  <c r="B496" i="4"/>
  <c r="C496" i="4" l="1"/>
  <c r="M501" i="4" s="1"/>
  <c r="B497" i="4"/>
  <c r="X500" i="4"/>
  <c r="B498" i="4" l="1"/>
  <c r="C497" i="4"/>
  <c r="M502" i="4" s="1"/>
  <c r="X501" i="4"/>
  <c r="X502" i="4" l="1"/>
  <c r="C498" i="4"/>
  <c r="M503" i="4" s="1"/>
  <c r="B499" i="4"/>
  <c r="X503" i="4" l="1"/>
  <c r="C499" i="4"/>
  <c r="M504" i="4" s="1"/>
  <c r="B500" i="4"/>
  <c r="B501" i="4" l="1"/>
  <c r="C500" i="4"/>
  <c r="M505" i="4" s="1"/>
  <c r="X504" i="4"/>
  <c r="X505" i="4" l="1"/>
  <c r="B502" i="4"/>
  <c r="C501" i="4"/>
  <c r="M506" i="4" s="1"/>
  <c r="X506" i="4" l="1"/>
  <c r="C502" i="4"/>
  <c r="M507" i="4" s="1"/>
  <c r="B503" i="4"/>
  <c r="X507" i="4" l="1"/>
  <c r="B504" i="4"/>
  <c r="C503" i="4"/>
  <c r="M508" i="4" s="1"/>
  <c r="B505" i="4" l="1"/>
  <c r="C504" i="4"/>
  <c r="M509" i="4" s="1"/>
  <c r="X508" i="4"/>
  <c r="X509" i="4" l="1"/>
  <c r="C505" i="4"/>
  <c r="M510" i="4" s="1"/>
  <c r="B506" i="4"/>
  <c r="C506" i="4" l="1"/>
  <c r="M511" i="4" s="1"/>
  <c r="B507" i="4"/>
  <c r="X510" i="4"/>
  <c r="C507" i="4" l="1"/>
  <c r="M512" i="4" s="1"/>
  <c r="B508" i="4"/>
  <c r="X511" i="4"/>
  <c r="B509" i="4" l="1"/>
  <c r="C508" i="4"/>
  <c r="M513" i="4" s="1"/>
  <c r="X512" i="4"/>
  <c r="X513" i="4" l="1"/>
  <c r="B510" i="4"/>
  <c r="C509" i="4"/>
  <c r="M514" i="4" s="1"/>
  <c r="X514" i="4" l="1"/>
  <c r="C510" i="4"/>
  <c r="M515" i="4" s="1"/>
  <c r="B511" i="4"/>
  <c r="B512" i="4" l="1"/>
  <c r="C511" i="4"/>
  <c r="M516" i="4" s="1"/>
  <c r="X515" i="4"/>
  <c r="X516" i="4" l="1"/>
  <c r="B513" i="4"/>
  <c r="C512" i="4"/>
  <c r="M517" i="4" s="1"/>
  <c r="X517" i="4" l="1"/>
  <c r="B514" i="4"/>
  <c r="C513" i="4"/>
  <c r="M518" i="4" s="1"/>
  <c r="C514" i="4" l="1"/>
  <c r="M519" i="4" s="1"/>
  <c r="B515" i="4"/>
  <c r="X518" i="4"/>
  <c r="C515" i="4" l="1"/>
  <c r="M520" i="4" s="1"/>
  <c r="B516" i="4"/>
  <c r="X519" i="4"/>
  <c r="C516" i="4" l="1"/>
  <c r="M521" i="4" s="1"/>
  <c r="B517" i="4"/>
  <c r="X520" i="4"/>
  <c r="B518" i="4" l="1"/>
  <c r="C517" i="4"/>
  <c r="M522" i="4" s="1"/>
  <c r="X521" i="4"/>
  <c r="X522" i="4" l="1"/>
  <c r="C518" i="4"/>
  <c r="M523" i="4" s="1"/>
  <c r="B519" i="4"/>
  <c r="B520" i="4" l="1"/>
  <c r="C519" i="4"/>
  <c r="M524" i="4" s="1"/>
  <c r="X523" i="4"/>
  <c r="X524" i="4" l="1"/>
  <c r="B521" i="4"/>
  <c r="C520" i="4"/>
  <c r="M525" i="4" s="1"/>
  <c r="X525" i="4" l="1"/>
  <c r="B522" i="4"/>
  <c r="C521" i="4"/>
  <c r="M526" i="4" s="1"/>
  <c r="X526" i="4" l="1"/>
  <c r="B523" i="4"/>
  <c r="C522" i="4"/>
  <c r="M527" i="4" s="1"/>
  <c r="X527" i="4" l="1"/>
  <c r="C523" i="4"/>
  <c r="M528" i="4" s="1"/>
  <c r="B524" i="4"/>
  <c r="X528" i="4" l="1"/>
  <c r="B525" i="4"/>
  <c r="C524" i="4"/>
  <c r="M529" i="4" s="1"/>
  <c r="X529" i="4" l="1"/>
  <c r="B526" i="4"/>
  <c r="C525" i="4"/>
  <c r="M530" i="4" s="1"/>
  <c r="X530" i="4" l="1"/>
  <c r="C526" i="4"/>
  <c r="M531" i="4" s="1"/>
  <c r="B527" i="4"/>
  <c r="X531" i="4" l="1"/>
  <c r="C527" i="4"/>
  <c r="M532" i="4" s="1"/>
  <c r="B528" i="4"/>
  <c r="X532" i="4" l="1"/>
  <c r="C528" i="4"/>
  <c r="M533" i="4" s="1"/>
  <c r="B529" i="4"/>
  <c r="X533" i="4" l="1"/>
  <c r="C529" i="4"/>
  <c r="M534" i="4" s="1"/>
  <c r="B530" i="4"/>
  <c r="C530" i="4" l="1"/>
  <c r="M535" i="4" s="1"/>
  <c r="B531" i="4"/>
  <c r="X534" i="4"/>
  <c r="B532" i="4" l="1"/>
  <c r="C531" i="4"/>
  <c r="M536" i="4" s="1"/>
  <c r="X535" i="4"/>
  <c r="X536" i="4" l="1"/>
  <c r="B533" i="4"/>
  <c r="C532" i="4"/>
  <c r="M537" i="4" s="1"/>
  <c r="X537" i="4" l="1"/>
  <c r="B534" i="4"/>
  <c r="C533" i="4"/>
  <c r="M538" i="4" s="1"/>
  <c r="X538" i="4" l="1"/>
  <c r="C534" i="4"/>
  <c r="M539" i="4" s="1"/>
  <c r="B535" i="4"/>
  <c r="C535" i="4" l="1"/>
  <c r="M540" i="4" s="1"/>
  <c r="B536" i="4"/>
  <c r="X539" i="4"/>
  <c r="C536" i="4" l="1"/>
  <c r="M541" i="4" s="1"/>
  <c r="B537" i="4"/>
  <c r="X540" i="4"/>
  <c r="C537" i="4" l="1"/>
  <c r="M542" i="4" s="1"/>
  <c r="B538" i="4"/>
  <c r="X541" i="4"/>
  <c r="X542" i="4" l="1"/>
  <c r="B539" i="4"/>
  <c r="C538" i="4"/>
  <c r="M543" i="4" s="1"/>
  <c r="X543" i="4" l="1"/>
  <c r="C539" i="4"/>
  <c r="M544" i="4" s="1"/>
  <c r="B540" i="4"/>
  <c r="X544" i="4" l="1"/>
  <c r="B541" i="4"/>
  <c r="C540" i="4"/>
  <c r="M545" i="4" s="1"/>
  <c r="X545" i="4" l="1"/>
  <c r="C541" i="4"/>
  <c r="M546" i="4" s="1"/>
  <c r="B542" i="4"/>
  <c r="X546" i="4" l="1"/>
  <c r="C542" i="4"/>
  <c r="M547" i="4" s="1"/>
  <c r="B543" i="4"/>
  <c r="B544" i="4" l="1"/>
  <c r="C543" i="4"/>
  <c r="M548" i="4" s="1"/>
  <c r="X547" i="4"/>
  <c r="X548" i="4" l="1"/>
  <c r="C544" i="4"/>
  <c r="M549" i="4" s="1"/>
  <c r="B545" i="4"/>
  <c r="X549" i="4" l="1"/>
  <c r="C545" i="4"/>
  <c r="M550" i="4" s="1"/>
  <c r="B546" i="4"/>
  <c r="C546" i="4" l="1"/>
  <c r="M551" i="4" s="1"/>
  <c r="B547" i="4"/>
  <c r="X550" i="4"/>
  <c r="C547" i="4" l="1"/>
  <c r="M552" i="4" s="1"/>
  <c r="B548" i="4"/>
  <c r="X551" i="4"/>
  <c r="B549" i="4" l="1"/>
  <c r="C548" i="4"/>
  <c r="M553" i="4" s="1"/>
  <c r="X552" i="4"/>
  <c r="X553" i="4" l="1"/>
  <c r="B550" i="4"/>
  <c r="C549" i="4"/>
  <c r="M554" i="4" s="1"/>
  <c r="X554" i="4" l="1"/>
  <c r="B551" i="4"/>
  <c r="C550" i="4"/>
  <c r="M555" i="4" s="1"/>
  <c r="X555" i="4" l="1"/>
  <c r="C551" i="4"/>
  <c r="M556" i="4" s="1"/>
  <c r="B552" i="4"/>
  <c r="B553" i="4" l="1"/>
  <c r="C552" i="4"/>
  <c r="M557" i="4" s="1"/>
  <c r="X556" i="4"/>
  <c r="X557" i="4" l="1"/>
  <c r="B554" i="4"/>
  <c r="C553" i="4"/>
  <c r="M558" i="4" s="1"/>
  <c r="X558" i="4" l="1"/>
  <c r="B555" i="4"/>
  <c r="C554" i="4"/>
  <c r="M559" i="4" s="1"/>
  <c r="C555" i="4" l="1"/>
  <c r="M560" i="4" s="1"/>
  <c r="B556" i="4"/>
  <c r="X559" i="4"/>
  <c r="B557" i="4" l="1"/>
  <c r="C556" i="4"/>
  <c r="M561" i="4" s="1"/>
  <c r="X560" i="4"/>
  <c r="X561" i="4" l="1"/>
  <c r="B558" i="4"/>
  <c r="C557" i="4"/>
  <c r="M562" i="4" s="1"/>
  <c r="X562" i="4" l="1"/>
  <c r="B559" i="4"/>
  <c r="C558" i="4"/>
  <c r="M563" i="4" s="1"/>
  <c r="X563" i="4" l="1"/>
  <c r="C559" i="4"/>
  <c r="M564" i="4" s="1"/>
  <c r="B560" i="4"/>
  <c r="B561" i="4" l="1"/>
  <c r="C560" i="4"/>
  <c r="M565" i="4" s="1"/>
  <c r="X564" i="4"/>
  <c r="X565" i="4" l="1"/>
  <c r="C561" i="4"/>
  <c r="M566" i="4" s="1"/>
  <c r="B562" i="4"/>
  <c r="X566" i="4" l="1"/>
  <c r="C562" i="4"/>
  <c r="M567" i="4" s="1"/>
  <c r="B563" i="4"/>
  <c r="C563" i="4" l="1"/>
  <c r="M568" i="4" s="1"/>
  <c r="B564" i="4"/>
  <c r="X567" i="4"/>
  <c r="B565" i="4" l="1"/>
  <c r="C564" i="4"/>
  <c r="M569" i="4" s="1"/>
  <c r="X568" i="4"/>
  <c r="X569" i="4" l="1"/>
  <c r="B566" i="4"/>
  <c r="C565" i="4"/>
  <c r="M570" i="4" s="1"/>
  <c r="X570" i="4" l="1"/>
  <c r="C566" i="4"/>
  <c r="M571" i="4" s="1"/>
  <c r="B567" i="4"/>
  <c r="C567" i="4" l="1"/>
  <c r="M572" i="4" s="1"/>
  <c r="B568" i="4"/>
  <c r="X571" i="4"/>
  <c r="B569" i="4" l="1"/>
  <c r="C568" i="4"/>
  <c r="M573" i="4" s="1"/>
  <c r="X572" i="4"/>
  <c r="X573" i="4" l="1"/>
  <c r="B570" i="4"/>
  <c r="C569" i="4"/>
  <c r="M574" i="4" s="1"/>
  <c r="X574" i="4" l="1"/>
  <c r="C570" i="4"/>
  <c r="M575" i="4" s="1"/>
  <c r="B571" i="4"/>
  <c r="X575" i="4" l="1"/>
  <c r="C571" i="4"/>
  <c r="M576" i="4" s="1"/>
  <c r="B572" i="4"/>
  <c r="B573" i="4" l="1"/>
  <c r="C572" i="4"/>
  <c r="M577" i="4" s="1"/>
  <c r="X576" i="4"/>
  <c r="X577" i="4" l="1"/>
  <c r="C573" i="4"/>
  <c r="M578" i="4" s="1"/>
  <c r="B574" i="4"/>
  <c r="C574" i="4" l="1"/>
  <c r="M579" i="4" s="1"/>
  <c r="B575" i="4"/>
  <c r="X578" i="4"/>
  <c r="B576" i="4" l="1"/>
  <c r="C575" i="4"/>
  <c r="M580" i="4" s="1"/>
  <c r="X579" i="4"/>
  <c r="X580" i="4" l="1"/>
  <c r="C576" i="4"/>
  <c r="M581" i="4" s="1"/>
  <c r="B577" i="4"/>
  <c r="B578" i="4" l="1"/>
  <c r="C577" i="4"/>
  <c r="M582" i="4" s="1"/>
  <c r="X581" i="4"/>
  <c r="X582" i="4" l="1"/>
  <c r="C578" i="4"/>
  <c r="M583" i="4" s="1"/>
  <c r="B579" i="4"/>
  <c r="C579" i="4" l="1"/>
  <c r="M584" i="4" s="1"/>
  <c r="B580" i="4"/>
  <c r="X583" i="4"/>
  <c r="B581" i="4" l="1"/>
  <c r="C580" i="4"/>
  <c r="M585" i="4" s="1"/>
  <c r="X584" i="4"/>
  <c r="C581" i="4" l="1"/>
  <c r="M586" i="4" s="1"/>
  <c r="B582" i="4"/>
  <c r="X585" i="4"/>
  <c r="B583" i="4" l="1"/>
  <c r="C582" i="4"/>
  <c r="M587" i="4" s="1"/>
  <c r="X586" i="4"/>
  <c r="X587" i="4" l="1"/>
  <c r="C583" i="4"/>
  <c r="M588" i="4" s="1"/>
  <c r="B584" i="4"/>
  <c r="B585" i="4" l="1"/>
  <c r="C584" i="4"/>
  <c r="M589" i="4" s="1"/>
  <c r="X588" i="4"/>
  <c r="X589" i="4" l="1"/>
  <c r="C585" i="4"/>
  <c r="M590" i="4" s="1"/>
  <c r="B586" i="4"/>
  <c r="C586" i="4" l="1"/>
  <c r="M591" i="4" s="1"/>
  <c r="B587" i="4"/>
  <c r="X590" i="4"/>
  <c r="B588" i="4" l="1"/>
  <c r="C587" i="4"/>
  <c r="M592" i="4" s="1"/>
  <c r="X591" i="4"/>
  <c r="X592" i="4" l="1"/>
  <c r="C588" i="4"/>
  <c r="M593" i="4" s="1"/>
  <c r="B589" i="4"/>
  <c r="C589" i="4" l="1"/>
  <c r="M594" i="4" s="1"/>
  <c r="B590" i="4"/>
  <c r="X593" i="4"/>
  <c r="B591" i="4" l="1"/>
  <c r="C590" i="4"/>
  <c r="M595" i="4" s="1"/>
  <c r="X594" i="4"/>
  <c r="X595" i="4" l="1"/>
  <c r="B592" i="4"/>
  <c r="C591" i="4"/>
  <c r="M596" i="4" s="1"/>
  <c r="X596" i="4" l="1"/>
  <c r="C592" i="4"/>
  <c r="M597" i="4" s="1"/>
  <c r="B593" i="4"/>
  <c r="C593" i="4" l="1"/>
  <c r="M598" i="4" s="1"/>
  <c r="B594" i="4"/>
  <c r="X597" i="4"/>
  <c r="C594" i="4" l="1"/>
  <c r="M599" i="4" s="1"/>
  <c r="B595" i="4"/>
  <c r="X598" i="4"/>
  <c r="C595" i="4" l="1"/>
  <c r="M600" i="4" s="1"/>
  <c r="B596" i="4"/>
  <c r="X599" i="4"/>
  <c r="C596" i="4" l="1"/>
  <c r="M601" i="4" s="1"/>
  <c r="B597" i="4"/>
  <c r="X600" i="4"/>
  <c r="C597" i="4" l="1"/>
  <c r="M602" i="4" s="1"/>
  <c r="B598" i="4"/>
  <c r="X601" i="4"/>
  <c r="C598" i="4" l="1"/>
  <c r="M603" i="4" s="1"/>
  <c r="B599" i="4"/>
  <c r="X602" i="4"/>
  <c r="B600" i="4" l="1"/>
  <c r="C599" i="4"/>
  <c r="M604" i="4" s="1"/>
  <c r="X603" i="4"/>
  <c r="X604" i="4" l="1"/>
  <c r="B601" i="4"/>
  <c r="C600" i="4"/>
  <c r="M605" i="4" s="1"/>
  <c r="X605" i="4" l="1"/>
  <c r="B602" i="4"/>
  <c r="C601" i="4"/>
  <c r="M606" i="4" s="1"/>
  <c r="X606" i="4" l="1"/>
  <c r="C602" i="4"/>
  <c r="M607" i="4" s="1"/>
  <c r="B603" i="4"/>
  <c r="C603" i="4" l="1"/>
  <c r="M608" i="4" s="1"/>
  <c r="B604" i="4"/>
  <c r="X607" i="4"/>
  <c r="C604" i="4" l="1"/>
  <c r="M609" i="4" s="1"/>
  <c r="B605" i="4"/>
  <c r="X608" i="4"/>
  <c r="C605" i="4" l="1"/>
  <c r="M610" i="4" s="1"/>
  <c r="B606" i="4"/>
  <c r="X609" i="4"/>
  <c r="X610" i="4" l="1"/>
  <c r="B607" i="4"/>
  <c r="C606" i="4"/>
  <c r="M611" i="4" s="1"/>
  <c r="C607" i="4" l="1"/>
  <c r="M612" i="4" s="1"/>
  <c r="B608" i="4"/>
  <c r="X611" i="4"/>
  <c r="C608" i="4" l="1"/>
  <c r="M613" i="4" s="1"/>
  <c r="B609" i="4"/>
  <c r="X612" i="4"/>
  <c r="C609" i="4" l="1"/>
  <c r="M614" i="4" s="1"/>
  <c r="B610" i="4"/>
  <c r="X613" i="4"/>
  <c r="X614" i="4" l="1"/>
  <c r="C610" i="4"/>
  <c r="M615" i="4" s="1"/>
  <c r="B611" i="4"/>
  <c r="C611" i="4" l="1"/>
  <c r="M616" i="4" s="1"/>
  <c r="B612" i="4"/>
  <c r="X615" i="4"/>
  <c r="B613" i="4" l="1"/>
  <c r="C612" i="4"/>
  <c r="M617" i="4" s="1"/>
  <c r="X616" i="4"/>
  <c r="X617" i="4" l="1"/>
  <c r="C613" i="4"/>
  <c r="M618" i="4" s="1"/>
  <c r="B614" i="4"/>
  <c r="C614" i="4" l="1"/>
  <c r="M619" i="4" s="1"/>
  <c r="B615" i="4"/>
  <c r="X618" i="4"/>
  <c r="C615" i="4" l="1"/>
  <c r="M620" i="4" s="1"/>
  <c r="B616" i="4"/>
  <c r="X619" i="4"/>
  <c r="C616" i="4" l="1"/>
  <c r="M621" i="4" s="1"/>
  <c r="B617" i="4"/>
  <c r="X620" i="4"/>
  <c r="B618" i="4" l="1"/>
  <c r="C617" i="4"/>
  <c r="M622" i="4" s="1"/>
  <c r="X621" i="4"/>
  <c r="C618" i="4" l="1"/>
  <c r="M623" i="4" s="1"/>
  <c r="B619" i="4"/>
  <c r="X622" i="4"/>
  <c r="X623" i="4" l="1"/>
  <c r="C619" i="4"/>
  <c r="M624" i="4" s="1"/>
  <c r="B620" i="4"/>
  <c r="C620" i="4" l="1"/>
  <c r="M625" i="4" s="1"/>
  <c r="B621" i="4"/>
  <c r="X624" i="4"/>
  <c r="C621" i="4" l="1"/>
  <c r="M626" i="4" s="1"/>
  <c r="B622" i="4"/>
  <c r="X625" i="4"/>
  <c r="B623" i="4" l="1"/>
  <c r="C622" i="4"/>
  <c r="M627" i="4" s="1"/>
  <c r="X626" i="4"/>
  <c r="X627" i="4" l="1"/>
  <c r="C623" i="4"/>
  <c r="M628" i="4" s="1"/>
  <c r="B624" i="4"/>
  <c r="C624" i="4" l="1"/>
  <c r="M629" i="4" s="1"/>
  <c r="B625" i="4"/>
  <c r="X628" i="4"/>
  <c r="C625" i="4" l="1"/>
  <c r="M630" i="4" s="1"/>
  <c r="B626" i="4"/>
  <c r="X629" i="4"/>
  <c r="B627" i="4" l="1"/>
  <c r="C626" i="4"/>
  <c r="M631" i="4" s="1"/>
  <c r="X630" i="4"/>
  <c r="X631" i="4" l="1"/>
  <c r="C627" i="4"/>
  <c r="M632" i="4" s="1"/>
  <c r="B628" i="4"/>
  <c r="B629" i="4" l="1"/>
  <c r="C628" i="4"/>
  <c r="M633" i="4" s="1"/>
  <c r="X632" i="4"/>
  <c r="X633" i="4" l="1"/>
  <c r="C629" i="4"/>
  <c r="M634" i="4" s="1"/>
  <c r="B630" i="4"/>
  <c r="X634" i="4" l="1"/>
  <c r="C630" i="4"/>
  <c r="M635" i="4" s="1"/>
  <c r="B631" i="4"/>
  <c r="C631" i="4" l="1"/>
  <c r="M636" i="4" s="1"/>
  <c r="B632" i="4"/>
  <c r="X635" i="4"/>
  <c r="C632" i="4" l="1"/>
  <c r="M637" i="4" s="1"/>
  <c r="B633" i="4"/>
  <c r="X636" i="4"/>
  <c r="B634" i="4" l="1"/>
  <c r="C633" i="4"/>
  <c r="M638" i="4" s="1"/>
  <c r="X637" i="4"/>
  <c r="X638" i="4" l="1"/>
  <c r="C634" i="4"/>
  <c r="M639" i="4" s="1"/>
  <c r="B635" i="4"/>
  <c r="X639" i="4" l="1"/>
  <c r="C635" i="4"/>
  <c r="M640" i="4" s="1"/>
  <c r="B636" i="4"/>
  <c r="C636" i="4" l="1"/>
  <c r="M641" i="4" s="1"/>
  <c r="B637" i="4"/>
  <c r="X640" i="4"/>
  <c r="C637" i="4" l="1"/>
  <c r="M642" i="4" s="1"/>
  <c r="B638" i="4"/>
  <c r="X641" i="4"/>
  <c r="X642" i="4" l="1"/>
  <c r="B639" i="4"/>
  <c r="C638" i="4"/>
  <c r="M643" i="4" s="1"/>
  <c r="C639" i="4" l="1"/>
  <c r="M644" i="4" s="1"/>
  <c r="B640" i="4"/>
  <c r="X643" i="4"/>
  <c r="B641" i="4" l="1"/>
  <c r="C640" i="4"/>
  <c r="M645" i="4" s="1"/>
  <c r="X644" i="4"/>
  <c r="X645" i="4" l="1"/>
  <c r="C641" i="4"/>
  <c r="M646" i="4" s="1"/>
  <c r="B642" i="4"/>
  <c r="X646" i="4" l="1"/>
  <c r="B643" i="4"/>
  <c r="C642" i="4"/>
  <c r="M647" i="4" s="1"/>
  <c r="X647" i="4" l="1"/>
  <c r="B644" i="4"/>
  <c r="C643" i="4"/>
  <c r="M648" i="4" s="1"/>
  <c r="C644" i="4" l="1"/>
  <c r="M649" i="4" s="1"/>
  <c r="B645" i="4"/>
  <c r="X648" i="4"/>
  <c r="C645" i="4" l="1"/>
  <c r="M650" i="4" s="1"/>
  <c r="B646" i="4"/>
  <c r="X649" i="4"/>
  <c r="B647" i="4" l="1"/>
  <c r="C646" i="4"/>
  <c r="M651" i="4" s="1"/>
  <c r="X650" i="4"/>
  <c r="X651" i="4" l="1"/>
  <c r="C647" i="4"/>
  <c r="M652" i="4" s="1"/>
  <c r="B648" i="4"/>
  <c r="X652" i="4" l="1"/>
  <c r="C648" i="4"/>
  <c r="M653" i="4" s="1"/>
  <c r="B649" i="4"/>
  <c r="X653" i="4" l="1"/>
  <c r="B650" i="4"/>
  <c r="C649" i="4"/>
  <c r="M654" i="4" s="1"/>
  <c r="X654" i="4" l="1"/>
  <c r="C650" i="4"/>
  <c r="M655" i="4" s="1"/>
  <c r="B651" i="4"/>
  <c r="X655" i="4" l="1"/>
  <c r="B652" i="4"/>
  <c r="C651" i="4"/>
  <c r="M656" i="4" s="1"/>
  <c r="X656" i="4" l="1"/>
  <c r="B653" i="4"/>
  <c r="C652" i="4"/>
  <c r="M657" i="4" s="1"/>
  <c r="X657" i="4" l="1"/>
  <c r="C653" i="4"/>
  <c r="M658" i="4" s="1"/>
  <c r="B654" i="4"/>
  <c r="X658" i="4" l="1"/>
  <c r="B655" i="4"/>
  <c r="C654" i="4"/>
  <c r="M659" i="4" s="1"/>
  <c r="X659" i="4" l="1"/>
  <c r="B656" i="4"/>
  <c r="C655" i="4"/>
  <c r="M660" i="4" s="1"/>
  <c r="C656" i="4" l="1"/>
  <c r="M661" i="4" s="1"/>
  <c r="B657" i="4"/>
  <c r="X660" i="4"/>
  <c r="C657" i="4" l="1"/>
  <c r="M662" i="4" s="1"/>
  <c r="B658" i="4"/>
  <c r="X661" i="4"/>
  <c r="B659" i="4" l="1"/>
  <c r="C658" i="4"/>
  <c r="M663" i="4" s="1"/>
  <c r="X662" i="4"/>
  <c r="X663" i="4" l="1"/>
  <c r="C659" i="4"/>
  <c r="M664" i="4" s="1"/>
  <c r="B660" i="4"/>
  <c r="X664" i="4" l="1"/>
  <c r="C660" i="4"/>
  <c r="M665" i="4" s="1"/>
  <c r="B661" i="4"/>
  <c r="C661" i="4" l="1"/>
  <c r="M666" i="4" s="1"/>
  <c r="B662" i="4"/>
  <c r="X665" i="4"/>
  <c r="B663" i="4" l="1"/>
  <c r="C662" i="4"/>
  <c r="M667" i="4" s="1"/>
  <c r="X666" i="4"/>
  <c r="X667" i="4" l="1"/>
  <c r="B664" i="4"/>
  <c r="C663" i="4"/>
  <c r="M668" i="4" s="1"/>
  <c r="X668" i="4" l="1"/>
  <c r="B665" i="4"/>
  <c r="C664" i="4"/>
  <c r="M669" i="4" s="1"/>
  <c r="X669" i="4" l="1"/>
  <c r="B666" i="4"/>
  <c r="C665" i="4"/>
  <c r="M670" i="4" s="1"/>
  <c r="B667" i="4" l="1"/>
  <c r="C666" i="4"/>
  <c r="M671" i="4" s="1"/>
  <c r="X670" i="4"/>
  <c r="X671" i="4" l="1"/>
  <c r="B668" i="4"/>
  <c r="C667" i="4"/>
  <c r="M672" i="4" s="1"/>
  <c r="B669" i="4" l="1"/>
  <c r="C668" i="4"/>
  <c r="M673" i="4" s="1"/>
  <c r="X672" i="4"/>
  <c r="X673" i="4" l="1"/>
  <c r="C669" i="4"/>
  <c r="M674" i="4" s="1"/>
  <c r="B670" i="4"/>
  <c r="C670" i="4" l="1"/>
  <c r="M675" i="4" s="1"/>
  <c r="B671" i="4"/>
  <c r="X674" i="4"/>
  <c r="C671" i="4" l="1"/>
  <c r="M676" i="4" s="1"/>
  <c r="B672" i="4"/>
  <c r="X675" i="4"/>
  <c r="B673" i="4" l="1"/>
  <c r="C672" i="4"/>
  <c r="M677" i="4" s="1"/>
  <c r="X676" i="4"/>
  <c r="C673" i="4" l="1"/>
  <c r="M678" i="4" s="1"/>
  <c r="B674" i="4"/>
  <c r="X677" i="4"/>
  <c r="C674" i="4" l="1"/>
  <c r="M679" i="4" s="1"/>
  <c r="B675" i="4"/>
  <c r="X678" i="4"/>
  <c r="C675" i="4" l="1"/>
  <c r="M680" i="4" s="1"/>
  <c r="B676" i="4"/>
  <c r="X679" i="4"/>
  <c r="B677" i="4" l="1"/>
  <c r="C676" i="4"/>
  <c r="M681" i="4" s="1"/>
  <c r="X680" i="4"/>
  <c r="X681" i="4" l="1"/>
  <c r="C677" i="4"/>
  <c r="M682" i="4" s="1"/>
  <c r="B678" i="4"/>
  <c r="X682" i="4" l="1"/>
  <c r="B679" i="4"/>
  <c r="C678" i="4"/>
  <c r="M683" i="4" s="1"/>
  <c r="X683" i="4" l="1"/>
  <c r="C679" i="4"/>
  <c r="M684" i="4" s="1"/>
  <c r="B680" i="4"/>
  <c r="B681" i="4" l="1"/>
  <c r="C680" i="4"/>
  <c r="M685" i="4" s="1"/>
  <c r="X684" i="4"/>
  <c r="X685" i="4" l="1"/>
  <c r="C681" i="4"/>
  <c r="M686" i="4" s="1"/>
  <c r="B682" i="4"/>
  <c r="X686" i="4" l="1"/>
  <c r="C682" i="4"/>
  <c r="M687" i="4" s="1"/>
  <c r="B683" i="4"/>
  <c r="X687" i="4" l="1"/>
  <c r="C683" i="4"/>
  <c r="M688" i="4" s="1"/>
  <c r="B684" i="4"/>
  <c r="X688" i="4" l="1"/>
  <c r="C684" i="4"/>
  <c r="M689" i="4" s="1"/>
  <c r="B685" i="4"/>
  <c r="B686" i="4" l="1"/>
  <c r="C685" i="4"/>
  <c r="M690" i="4" s="1"/>
  <c r="X689" i="4"/>
  <c r="X690" i="4" l="1"/>
  <c r="B687" i="4"/>
  <c r="C686" i="4"/>
  <c r="M691" i="4" s="1"/>
  <c r="C687" i="4" l="1"/>
  <c r="M692" i="4" s="1"/>
  <c r="B688" i="4"/>
  <c r="X691" i="4"/>
  <c r="C688" i="4" l="1"/>
  <c r="M693" i="4" s="1"/>
  <c r="B689" i="4"/>
  <c r="X692" i="4"/>
  <c r="C689" i="4" l="1"/>
  <c r="M694" i="4" s="1"/>
  <c r="B690" i="4"/>
  <c r="X693" i="4"/>
  <c r="C690" i="4" l="1"/>
  <c r="M695" i="4" s="1"/>
  <c r="B691" i="4"/>
  <c r="X694" i="4"/>
  <c r="X695" i="4" l="1"/>
  <c r="C691" i="4"/>
  <c r="M696" i="4" s="1"/>
  <c r="B692" i="4"/>
  <c r="B693" i="4" l="1"/>
  <c r="C692" i="4"/>
  <c r="M697" i="4" s="1"/>
  <c r="X696" i="4"/>
  <c r="X697" i="4" l="1"/>
  <c r="C693" i="4"/>
  <c r="M698" i="4" s="1"/>
  <c r="B694" i="4"/>
  <c r="X698" i="4" l="1"/>
  <c r="C694" i="4"/>
  <c r="M699" i="4" s="1"/>
  <c r="B695" i="4"/>
  <c r="C695" i="4" l="1"/>
  <c r="M700" i="4" s="1"/>
  <c r="B696" i="4"/>
  <c r="X699" i="4"/>
  <c r="X700" i="4" l="1"/>
  <c r="C696" i="4"/>
  <c r="M701" i="4" s="1"/>
  <c r="B697" i="4"/>
  <c r="C697" i="4" l="1"/>
  <c r="M702" i="4" s="1"/>
  <c r="B698" i="4"/>
  <c r="X701" i="4"/>
  <c r="C698" i="4" l="1"/>
  <c r="M703" i="4" s="1"/>
  <c r="B699" i="4"/>
  <c r="X702" i="4"/>
  <c r="C699" i="4" l="1"/>
  <c r="M704" i="4" s="1"/>
  <c r="B700" i="4"/>
  <c r="X703" i="4"/>
  <c r="C700" i="4" l="1"/>
  <c r="M705" i="4" s="1"/>
  <c r="B701" i="4"/>
  <c r="X704" i="4"/>
  <c r="B702" i="4" l="1"/>
  <c r="C701" i="4"/>
  <c r="M706" i="4" s="1"/>
  <c r="X705" i="4"/>
  <c r="X706" i="4" l="1"/>
  <c r="C702" i="4"/>
  <c r="M707" i="4" s="1"/>
  <c r="B703" i="4"/>
  <c r="C703" i="4" l="1"/>
  <c r="M708" i="4" s="1"/>
  <c r="B704" i="4"/>
  <c r="X707" i="4"/>
  <c r="C704" i="4" l="1"/>
  <c r="M709" i="4" s="1"/>
  <c r="B705" i="4"/>
  <c r="X708" i="4"/>
  <c r="B706" i="4" l="1"/>
  <c r="C705" i="4"/>
  <c r="M710" i="4" s="1"/>
  <c r="X709" i="4"/>
  <c r="X710" i="4" l="1"/>
  <c r="B707" i="4"/>
  <c r="C706" i="4"/>
  <c r="M711" i="4" s="1"/>
  <c r="X711" i="4" l="1"/>
  <c r="C707" i="4"/>
  <c r="M712" i="4" s="1"/>
  <c r="B708" i="4"/>
  <c r="X712" i="4" l="1"/>
  <c r="C708" i="4"/>
  <c r="M713" i="4" s="1"/>
  <c r="B709" i="4"/>
  <c r="X713" i="4" l="1"/>
  <c r="C709" i="4"/>
  <c r="M714" i="4" s="1"/>
  <c r="B710" i="4"/>
  <c r="X714" i="4" l="1"/>
  <c r="C710" i="4"/>
  <c r="M715" i="4" s="1"/>
  <c r="B711" i="4"/>
  <c r="C711" i="4" l="1"/>
  <c r="M716" i="4" s="1"/>
  <c r="B712" i="4"/>
  <c r="X715" i="4"/>
  <c r="B713" i="4" l="1"/>
  <c r="C712" i="4"/>
  <c r="M717" i="4" s="1"/>
  <c r="X716" i="4"/>
  <c r="C713" i="4" l="1"/>
  <c r="M718" i="4" s="1"/>
  <c r="B714" i="4"/>
  <c r="X717" i="4"/>
  <c r="C714" i="4" l="1"/>
  <c r="M719" i="4" s="1"/>
  <c r="B715" i="4"/>
  <c r="X718" i="4"/>
  <c r="C715" i="4" l="1"/>
  <c r="M720" i="4" s="1"/>
  <c r="B716" i="4"/>
  <c r="X719" i="4"/>
  <c r="C716" i="4" l="1"/>
  <c r="M721" i="4" s="1"/>
  <c r="B717" i="4"/>
  <c r="X720" i="4"/>
  <c r="C717" i="4" l="1"/>
  <c r="M722" i="4" s="1"/>
  <c r="B718" i="4"/>
  <c r="X721" i="4"/>
  <c r="C718" i="4" l="1"/>
  <c r="M723" i="4" s="1"/>
  <c r="B719" i="4"/>
  <c r="X722" i="4"/>
  <c r="C719" i="4" l="1"/>
  <c r="M724" i="4" s="1"/>
  <c r="B720" i="4"/>
  <c r="X723" i="4"/>
  <c r="C720" i="4" l="1"/>
  <c r="M725" i="4" s="1"/>
  <c r="B721" i="4"/>
  <c r="X724" i="4"/>
  <c r="C721" i="4" l="1"/>
  <c r="M726" i="4" s="1"/>
  <c r="B722" i="4"/>
  <c r="X725" i="4"/>
  <c r="C722" i="4" l="1"/>
  <c r="M727" i="4" s="1"/>
  <c r="B723" i="4"/>
  <c r="X726" i="4"/>
  <c r="X727" i="4" l="1"/>
  <c r="C723" i="4"/>
  <c r="M728" i="4" s="1"/>
  <c r="B724" i="4"/>
  <c r="C724" i="4" l="1"/>
  <c r="M729" i="4" s="1"/>
  <c r="B725" i="4"/>
  <c r="X728" i="4"/>
  <c r="C725" i="4" l="1"/>
  <c r="M730" i="4" s="1"/>
  <c r="B726" i="4"/>
  <c r="X729" i="4"/>
  <c r="X730" i="4" l="1"/>
  <c r="C726" i="4"/>
  <c r="M731" i="4" s="1"/>
  <c r="B727" i="4"/>
  <c r="C727" i="4" l="1"/>
  <c r="M732" i="4" s="1"/>
  <c r="B728" i="4"/>
  <c r="X731" i="4"/>
  <c r="B729" i="4" l="1"/>
  <c r="C728" i="4"/>
  <c r="M733" i="4" s="1"/>
  <c r="X732" i="4"/>
  <c r="X733" i="4" l="1"/>
  <c r="C729" i="4"/>
  <c r="M734" i="4" s="1"/>
  <c r="B730" i="4"/>
  <c r="C730" i="4" l="1"/>
  <c r="M735" i="4" s="1"/>
  <c r="B731" i="4"/>
  <c r="X734" i="4"/>
  <c r="C731" i="4" l="1"/>
  <c r="M736" i="4" s="1"/>
  <c r="B732" i="4"/>
  <c r="X735" i="4"/>
  <c r="C732" i="4" l="1"/>
  <c r="M737" i="4" s="1"/>
  <c r="B733" i="4"/>
  <c r="X736" i="4"/>
  <c r="C733" i="4" l="1"/>
  <c r="M738" i="4" s="1"/>
  <c r="B734" i="4"/>
  <c r="X737" i="4"/>
  <c r="X738" i="4" l="1"/>
  <c r="C734" i="4"/>
  <c r="M739" i="4" s="1"/>
  <c r="B735" i="4"/>
  <c r="C735" i="4" l="1"/>
  <c r="M740" i="4" s="1"/>
  <c r="B736" i="4"/>
  <c r="X739" i="4"/>
  <c r="X740" i="4" l="1"/>
  <c r="B737" i="4"/>
  <c r="C736" i="4"/>
  <c r="M741" i="4" s="1"/>
  <c r="B738" i="4" l="1"/>
  <c r="C737" i="4"/>
  <c r="M742" i="4" s="1"/>
  <c r="X741" i="4"/>
  <c r="X742" i="4" l="1"/>
  <c r="B739" i="4"/>
  <c r="C738" i="4"/>
  <c r="M743" i="4" s="1"/>
  <c r="X743" i="4" l="1"/>
  <c r="C739" i="4"/>
  <c r="M744" i="4" s="1"/>
  <c r="B740" i="4"/>
  <c r="C740" i="4" l="1"/>
  <c r="M745" i="4" s="1"/>
  <c r="B741" i="4"/>
  <c r="X744" i="4"/>
  <c r="B742" i="4" l="1"/>
  <c r="C741" i="4"/>
  <c r="M746" i="4" s="1"/>
  <c r="X745" i="4"/>
  <c r="X746" i="4" l="1"/>
  <c r="C742" i="4"/>
  <c r="M747" i="4" s="1"/>
  <c r="B743" i="4"/>
  <c r="X747" i="4" l="1"/>
  <c r="C743" i="4"/>
  <c r="M748" i="4" s="1"/>
  <c r="B744" i="4"/>
  <c r="X748" i="4" l="1"/>
  <c r="C744" i="4"/>
  <c r="M749" i="4" s="1"/>
  <c r="B745" i="4"/>
  <c r="C745" i="4" l="1"/>
  <c r="M750" i="4" s="1"/>
  <c r="B746" i="4"/>
  <c r="X749" i="4"/>
  <c r="B747" i="4" l="1"/>
  <c r="C746" i="4"/>
  <c r="M751" i="4" s="1"/>
  <c r="X750" i="4"/>
  <c r="C747" i="4" l="1"/>
  <c r="M752" i="4" s="1"/>
  <c r="B748" i="4"/>
  <c r="X751" i="4"/>
  <c r="X752" i="4" l="1"/>
  <c r="C748" i="4"/>
  <c r="M753" i="4" s="1"/>
  <c r="B749" i="4"/>
  <c r="X753" i="4" l="1"/>
  <c r="B750" i="4"/>
  <c r="C749" i="4"/>
  <c r="M754" i="4" s="1"/>
  <c r="X754" i="4" l="1"/>
  <c r="B751" i="4"/>
  <c r="C750" i="4"/>
  <c r="M755" i="4" s="1"/>
  <c r="X755" i="4" l="1"/>
  <c r="C751" i="4"/>
  <c r="M756" i="4" s="1"/>
  <c r="B752" i="4"/>
  <c r="X756" i="4" l="1"/>
  <c r="C752" i="4"/>
  <c r="M757" i="4" s="1"/>
  <c r="B753" i="4"/>
  <c r="X757" i="4" l="1"/>
  <c r="C753" i="4"/>
  <c r="M758" i="4" s="1"/>
  <c r="B754" i="4"/>
  <c r="C754" i="4" l="1"/>
  <c r="M759" i="4" s="1"/>
  <c r="B755" i="4"/>
  <c r="X758" i="4"/>
  <c r="C755" i="4" l="1"/>
  <c r="M760" i="4" s="1"/>
  <c r="B756" i="4"/>
  <c r="X759" i="4"/>
  <c r="C756" i="4" l="1"/>
  <c r="M761" i="4" s="1"/>
  <c r="B757" i="4"/>
  <c r="X760" i="4"/>
  <c r="C757" i="4" l="1"/>
  <c r="M762" i="4" s="1"/>
  <c r="B758" i="4"/>
  <c r="X761" i="4"/>
  <c r="B759" i="4" l="1"/>
  <c r="C758" i="4"/>
  <c r="M763" i="4" s="1"/>
  <c r="X762" i="4"/>
  <c r="C759" i="4" l="1"/>
  <c r="M764" i="4" s="1"/>
  <c r="B760" i="4"/>
  <c r="X763" i="4"/>
  <c r="C760" i="4" l="1"/>
  <c r="M765" i="4" s="1"/>
  <c r="B761" i="4"/>
  <c r="X764" i="4"/>
  <c r="C761" i="4" l="1"/>
  <c r="M766" i="4" s="1"/>
  <c r="B762" i="4"/>
  <c r="X765" i="4"/>
  <c r="C762" i="4" l="1"/>
  <c r="M767" i="4" s="1"/>
  <c r="B763" i="4"/>
  <c r="X766" i="4"/>
  <c r="C763" i="4" l="1"/>
  <c r="M768" i="4" s="1"/>
  <c r="B764" i="4"/>
  <c r="X767" i="4"/>
  <c r="B765" i="4" l="1"/>
  <c r="C764" i="4"/>
  <c r="M769" i="4" s="1"/>
  <c r="X768" i="4"/>
  <c r="X769" i="4" l="1"/>
  <c r="C765" i="4"/>
  <c r="M770" i="4" s="1"/>
  <c r="B766" i="4"/>
  <c r="X770" i="4" l="1"/>
  <c r="B767" i="4"/>
  <c r="C766" i="4"/>
  <c r="M771" i="4" s="1"/>
  <c r="X771" i="4" l="1"/>
  <c r="C767" i="4"/>
  <c r="M772" i="4" s="1"/>
  <c r="B768" i="4"/>
  <c r="X772" i="4" l="1"/>
  <c r="C768" i="4"/>
  <c r="M773" i="4" s="1"/>
  <c r="B769" i="4"/>
  <c r="C769" i="4" l="1"/>
  <c r="M774" i="4" s="1"/>
  <c r="B770" i="4"/>
  <c r="X773" i="4"/>
  <c r="C770" i="4" l="1"/>
  <c r="M775" i="4" s="1"/>
  <c r="B771" i="4"/>
  <c r="X774" i="4"/>
  <c r="C771" i="4" l="1"/>
  <c r="M776" i="4" s="1"/>
  <c r="B772" i="4"/>
  <c r="X775" i="4"/>
  <c r="C772" i="4" l="1"/>
  <c r="M777" i="4" s="1"/>
  <c r="B773" i="4"/>
  <c r="X776" i="4"/>
  <c r="X777" i="4" l="1"/>
  <c r="C773" i="4"/>
  <c r="M778" i="4" s="1"/>
  <c r="B774" i="4"/>
  <c r="C774" i="4" l="1"/>
  <c r="M779" i="4" s="1"/>
  <c r="B775" i="4"/>
  <c r="X778" i="4"/>
  <c r="X779" i="4" l="1"/>
  <c r="C775" i="4"/>
  <c r="M780" i="4" s="1"/>
  <c r="B776" i="4"/>
  <c r="X780" i="4" l="1"/>
  <c r="C776" i="4"/>
  <c r="M781" i="4" s="1"/>
  <c r="B777" i="4"/>
  <c r="X781" i="4" l="1"/>
  <c r="C777" i="4"/>
  <c r="M782" i="4" s="1"/>
  <c r="B778" i="4"/>
  <c r="B779" i="4" l="1"/>
  <c r="C778" i="4"/>
  <c r="X782" i="4"/>
  <c r="C779" i="4" l="1"/>
  <c r="B780" i="4"/>
  <c r="C780" i="4" l="1"/>
  <c r="B781" i="4"/>
  <c r="C781" i="4" l="1"/>
  <c r="B782" i="4"/>
  <c r="C782" i="4" l="1"/>
</calcChain>
</file>

<file path=xl/sharedStrings.xml><?xml version="1.0" encoding="utf-8"?>
<sst xmlns="http://schemas.openxmlformats.org/spreadsheetml/2006/main" count="185" uniqueCount="49">
  <si>
    <t>Berlin</t>
  </si>
  <si>
    <t>Krankenhaus</t>
  </si>
  <si>
    <t>squared error</t>
  </si>
  <si>
    <t>https://www.bz-berlin.de/berlin/80-prozent-der-betten-mit-beatmungsgeraeten-belegt-koennen-berlins-kliniken-die-corona-krise-packen</t>
  </si>
  <si>
    <t xml:space="preserve">https://www.tagesspiegel.de/berlin/fuer-schwerkranke-in-der-coronavirus-pandemie-berliner-kliniken-wollen-mehr-beatmungsplaetze-schaffen/25646048.html </t>
  </si>
  <si>
    <t xml:space="preserve">https://www.berlin.de/sen/gpg/service/presse/2020/ </t>
  </si>
  <si>
    <t>Lag 1</t>
  </si>
  <si>
    <t>Lag 5</t>
  </si>
  <si>
    <t>Lag 6</t>
  </si>
  <si>
    <t>Lag 7</t>
  </si>
  <si>
    <t>Lag 8</t>
  </si>
  <si>
    <t>Lag 9</t>
  </si>
  <si>
    <t>Lag 10</t>
  </si>
  <si>
    <t>Lag 4</t>
  </si>
  <si>
    <t>Lag 2</t>
  </si>
  <si>
    <t>Lag 3</t>
  </si>
  <si>
    <t>Observed</t>
  </si>
  <si>
    <t>Capacity</t>
  </si>
  <si>
    <t>Intensive care patients</t>
  </si>
  <si>
    <t>Reported infections</t>
  </si>
  <si>
    <t>Model comparison</t>
  </si>
  <si>
    <t>Squared correlation coefficient</t>
  </si>
  <si>
    <t>Root mean squared error</t>
  </si>
  <si>
    <t>Cumulated prediction (in-sample) for models with different lags</t>
  </si>
  <si>
    <t>Assumption: Share of positively tested needing intensive care</t>
  </si>
  <si>
    <t>Assumption: future growth rate of reported infections per day</t>
  </si>
  <si>
    <t>Cumulated prediction (out-of-sample) for models with different lags</t>
  </si>
  <si>
    <t>days</t>
  </si>
  <si>
    <t>Data</t>
  </si>
  <si>
    <t>Absolute change</t>
  </si>
  <si>
    <t>Relative change</t>
  </si>
  <si>
    <t>Predicted absolute change with models of different time lags</t>
  </si>
  <si>
    <t>Pred_Change_L1</t>
  </si>
  <si>
    <t>Pred_Change_L2</t>
  </si>
  <si>
    <t>Pred_Change_L3</t>
  </si>
  <si>
    <t>Pred_Change_L4</t>
  </si>
  <si>
    <t>Pred_Change_L5</t>
  </si>
  <si>
    <t>Pred_Change_L6</t>
  </si>
  <si>
    <t>Pred_Change_L7</t>
  </si>
  <si>
    <t>Pred_Change_L8</t>
  </si>
  <si>
    <t>Pred_Change_L9</t>
  </si>
  <si>
    <t>Pred_Change_L10</t>
  </si>
  <si>
    <t>Absolute change ICU</t>
  </si>
  <si>
    <t>Predicted absolute change with models of different lags</t>
  </si>
  <si>
    <t>Reported infections, number of ICU patients</t>
  </si>
  <si>
    <t>ICU capacity Berlin: 1045</t>
  </si>
  <si>
    <t>Corresponding doubling period</t>
  </si>
  <si>
    <t>ICU patients (observed)</t>
  </si>
  <si>
    <t>Predicted Model with lag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</si>
</sst>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16" fontId="0" fillId="0" borderId="0" xfId="0" applyNumberFormat="1"/>
    <xf numFmtId="9" fontId="0" fillId="2" borderId="0" xfId="1" applyFont="1" applyFill="1"/>
    <xf numFmtId="0" fontId="2" fillId="0" borderId="0" xfId="0" applyFont="1"/>
    <xf numFmtId="2" fontId="0" fillId="0" borderId="0" xfId="0" applyNumberFormat="1"/>
    <xf numFmtId="9" fontId="2" fillId="0" borderId="0" xfId="1" applyFont="1"/>
    <xf numFmtId="0" fontId="2" fillId="0" borderId="1" xfId="0" applyFont="1" applyBorder="1"/>
    <xf numFmtId="9" fontId="2" fillId="0" borderId="1" xfId="1" applyFont="1" applyBorder="1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9" fontId="2" fillId="2" borderId="0" xfId="1" applyFont="1" applyFill="1"/>
    <xf numFmtId="1" fontId="0" fillId="0" borderId="0" xfId="0" applyNumberFormat="1" applyFont="1"/>
    <xf numFmtId="1" fontId="2" fillId="0" borderId="1" xfId="0" applyNumberFormat="1" applyFont="1" applyBorder="1"/>
    <xf numFmtId="1" fontId="0" fillId="0" borderId="0" xfId="0" applyNumberFormat="1"/>
    <xf numFmtId="0" fontId="2" fillId="0" borderId="0" xfId="0" applyFont="1" applyBorder="1"/>
    <xf numFmtId="1" fontId="2" fillId="0" borderId="0" xfId="0" applyNumberFormat="1" applyFont="1" applyBorder="1"/>
    <xf numFmtId="9" fontId="2" fillId="0" borderId="0" xfId="1" applyFont="1" applyBorder="1"/>
    <xf numFmtId="0" fontId="0" fillId="0" borderId="0" xfId="0" applyBorder="1"/>
    <xf numFmtId="1" fontId="0" fillId="0" borderId="1" xfId="0" applyNumberFormat="1" applyBorder="1"/>
    <xf numFmtId="0" fontId="3" fillId="0" borderId="0" xfId="2"/>
    <xf numFmtId="1" fontId="0" fillId="0" borderId="0" xfId="0" applyNumberFormat="1" applyBorder="1"/>
    <xf numFmtId="0" fontId="0" fillId="0" borderId="0" xfId="0" applyFont="1"/>
    <xf numFmtId="0" fontId="0" fillId="0" borderId="0" xfId="0" applyFont="1" applyBorder="1"/>
    <xf numFmtId="9" fontId="2" fillId="0" borderId="0" xfId="1" applyFont="1" applyFill="1"/>
    <xf numFmtId="2" fontId="2" fillId="0" borderId="0" xfId="0" applyNumberFormat="1" applyFont="1"/>
    <xf numFmtId="2" fontId="2" fillId="0" borderId="2" xfId="0" applyNumberFormat="1" applyFont="1" applyBorder="1"/>
    <xf numFmtId="1" fontId="0" fillId="0" borderId="2" xfId="0" applyNumberFormat="1" applyBorder="1"/>
    <xf numFmtId="1" fontId="0" fillId="0" borderId="3" xfId="0" applyNumberFormat="1" applyBorder="1"/>
    <xf numFmtId="0" fontId="2" fillId="0" borderId="3" xfId="0" applyFont="1" applyBorder="1"/>
    <xf numFmtId="9" fontId="0" fillId="0" borderId="1" xfId="1" applyFont="1" applyFill="1" applyBorder="1"/>
    <xf numFmtId="2" fontId="0" fillId="0" borderId="2" xfId="0" applyNumberFormat="1" applyBorder="1"/>
    <xf numFmtId="1" fontId="0" fillId="0" borderId="2" xfId="0" applyNumberFormat="1" applyFont="1" applyBorder="1"/>
    <xf numFmtId="1" fontId="0" fillId="0" borderId="4" xfId="0" applyNumberFormat="1" applyBorder="1"/>
    <xf numFmtId="1" fontId="0" fillId="0" borderId="1" xfId="0" applyNumberFormat="1" applyFont="1" applyBorder="1"/>
    <xf numFmtId="1" fontId="2" fillId="0" borderId="0" xfId="0" applyNumberFormat="1" applyFont="1"/>
    <xf numFmtId="2" fontId="2" fillId="0" borderId="0" xfId="0" applyNumberFormat="1" applyFont="1" applyBorder="1"/>
    <xf numFmtId="2" fontId="0" fillId="0" borderId="0" xfId="0" applyNumberFormat="1" applyBorder="1"/>
    <xf numFmtId="0" fontId="0" fillId="0" borderId="5" xfId="0" applyBorder="1"/>
    <xf numFmtId="0" fontId="0" fillId="0" borderId="4" xfId="0" applyBorder="1"/>
    <xf numFmtId="2" fontId="0" fillId="0" borderId="5" xfId="0" applyNumberFormat="1" applyBorder="1"/>
    <xf numFmtId="0" fontId="2" fillId="0" borderId="4" xfId="0" applyFont="1" applyBorder="1"/>
    <xf numFmtId="1" fontId="0" fillId="0" borderId="5" xfId="0" applyNumberFormat="1" applyBorder="1"/>
    <xf numFmtId="2" fontId="0" fillId="0" borderId="6" xfId="0" applyNumberFormat="1" applyBorder="1"/>
    <xf numFmtId="0" fontId="0" fillId="0" borderId="1" xfId="0" applyFont="1" applyBorder="1"/>
    <xf numFmtId="1" fontId="0" fillId="0" borderId="3" xfId="0" applyNumberFormat="1" applyFont="1" applyBorder="1"/>
    <xf numFmtId="1" fontId="0" fillId="0" borderId="0" xfId="0" applyNumberFormat="1" applyFont="1" applyBorder="1"/>
    <xf numFmtId="0" fontId="2" fillId="0" borderId="1" xfId="0" applyFont="1" applyFill="1" applyBorder="1"/>
    <xf numFmtId="10" fontId="2" fillId="0" borderId="1" xfId="1" applyNumberFormat="1" applyFont="1" applyBorder="1"/>
    <xf numFmtId="1" fontId="2" fillId="0" borderId="1" xfId="0" applyNumberFormat="1" applyFont="1" applyFill="1" applyBorder="1"/>
    <xf numFmtId="1" fontId="0" fillId="0" borderId="0" xfId="0" applyNumberFormat="1" applyFill="1"/>
    <xf numFmtId="1" fontId="2" fillId="0" borderId="2" xfId="0" applyNumberFormat="1" applyFont="1" applyBorder="1"/>
    <xf numFmtId="164" fontId="2" fillId="0" borderId="0" xfId="0" applyNumberFormat="1" applyFont="1"/>
    <xf numFmtId="164" fontId="0" fillId="0" borderId="1" xfId="0" applyNumberFormat="1" applyBorder="1"/>
    <xf numFmtId="164" fontId="0" fillId="0" borderId="0" xfId="0" applyNumberFormat="1"/>
    <xf numFmtId="164" fontId="0" fillId="0" borderId="0" xfId="0" applyNumberFormat="1" applyBorder="1"/>
    <xf numFmtId="1" fontId="2" fillId="2" borderId="1" xfId="1" applyNumberFormat="1" applyFont="1" applyFill="1" applyBorder="1"/>
    <xf numFmtId="0" fontId="0" fillId="0" borderId="3" xfId="0" applyBorder="1"/>
    <xf numFmtId="9" fontId="2" fillId="0" borderId="0" xfId="1" applyNumberFormat="1" applyFont="1"/>
    <xf numFmtId="9" fontId="2" fillId="0" borderId="1" xfId="1" applyNumberFormat="1" applyFont="1" applyBorder="1"/>
    <xf numFmtId="9" fontId="2" fillId="0" borderId="0" xfId="1" applyNumberFormat="1" applyFont="1" applyBorder="1"/>
    <xf numFmtId="9" fontId="0" fillId="0" borderId="0" xfId="0" applyNumberFormat="1" applyFill="1"/>
    <xf numFmtId="0" fontId="0" fillId="0" borderId="1" xfId="0" applyFill="1" applyBorder="1"/>
    <xf numFmtId="2" fontId="0" fillId="0" borderId="0" xfId="0" applyNumberFormat="1" applyFill="1"/>
    <xf numFmtId="0" fontId="0" fillId="0" borderId="0" xfId="0" applyFill="1"/>
    <xf numFmtId="1" fontId="0" fillId="0" borderId="0" xfId="0" applyNumberFormat="1" applyFill="1" applyBorder="1"/>
    <xf numFmtId="1" fontId="0" fillId="0" borderId="1" xfId="0" applyNumberFormat="1" applyFill="1" applyBorder="1"/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9565972222224"/>
          <c:y val="2.8542195962831397E-2"/>
          <c:w val="0.88085295138888886"/>
          <c:h val="0.69047623456790119"/>
        </c:manualLayout>
      </c:layout>
      <c:lineChart>
        <c:grouping val="standard"/>
        <c:varyColors val="0"/>
        <c:ser>
          <c:idx val="0"/>
          <c:order val="0"/>
          <c:tx>
            <c:strRef>
              <c:f>'In-sample (14 days)'!$G$4</c:f>
              <c:strCache>
                <c:ptCount val="1"/>
                <c:pt idx="0">
                  <c:v>Observed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'In-sample (14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(14 days)'!$F$5:$F$35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15</c:v>
                </c:pt>
                <c:pt idx="19">
                  <c:v>18</c:v>
                </c:pt>
                <c:pt idx="20">
                  <c:v>14</c:v>
                </c:pt>
                <c:pt idx="21">
                  <c:v>20</c:v>
                </c:pt>
                <c:pt idx="22">
                  <c:v>22</c:v>
                </c:pt>
                <c:pt idx="23">
                  <c:v>26</c:v>
                </c:pt>
                <c:pt idx="24">
                  <c:v>38</c:v>
                </c:pt>
                <c:pt idx="25">
                  <c:v>46</c:v>
                </c:pt>
                <c:pt idx="26">
                  <c:v>53</c:v>
                </c:pt>
                <c:pt idx="27">
                  <c:v>64</c:v>
                </c:pt>
                <c:pt idx="28">
                  <c:v>70</c:v>
                </c:pt>
                <c:pt idx="29">
                  <c:v>84</c:v>
                </c:pt>
                <c:pt idx="3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D6-3443-BB38-F16DCC546FDB}"/>
            </c:ext>
          </c:extLst>
        </c:ser>
        <c:ser>
          <c:idx val="1"/>
          <c:order val="1"/>
          <c:tx>
            <c:strRef>
              <c:f>'In-sample (14 days)'!$S$4</c:f>
              <c:strCache>
                <c:ptCount val="1"/>
                <c:pt idx="0">
                  <c:v>Lag 1</c:v>
                </c:pt>
              </c:strCache>
            </c:strRef>
          </c:tx>
          <c:spPr>
            <a:ln w="1270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(14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(14 days)'!$S$5:$S$35</c:f>
              <c:numCache>
                <c:formatCode>General</c:formatCode>
                <c:ptCount val="31"/>
                <c:pt idx="10" formatCode="0">
                  <c:v>0.5</c:v>
                </c:pt>
                <c:pt idx="11" formatCode="0">
                  <c:v>1.6500000000000001</c:v>
                </c:pt>
                <c:pt idx="12" formatCode="0">
                  <c:v>3.5</c:v>
                </c:pt>
                <c:pt idx="13" formatCode="0">
                  <c:v>5.5</c:v>
                </c:pt>
                <c:pt idx="14" formatCode="0">
                  <c:v>10.75</c:v>
                </c:pt>
                <c:pt idx="15" formatCode="0">
                  <c:v>11.75</c:v>
                </c:pt>
                <c:pt idx="16" formatCode="0">
                  <c:v>14.2</c:v>
                </c:pt>
                <c:pt idx="17" formatCode="0">
                  <c:v>16.75</c:v>
                </c:pt>
                <c:pt idx="18" formatCode="0">
                  <c:v>23.55</c:v>
                </c:pt>
                <c:pt idx="19" formatCode="0">
                  <c:v>32</c:v>
                </c:pt>
                <c:pt idx="20" formatCode="0">
                  <c:v>41</c:v>
                </c:pt>
                <c:pt idx="21" formatCode="0">
                  <c:v>48.85</c:v>
                </c:pt>
                <c:pt idx="22" formatCode="0">
                  <c:v>51.15</c:v>
                </c:pt>
                <c:pt idx="23" formatCode="0">
                  <c:v>58.55</c:v>
                </c:pt>
                <c:pt idx="24" formatCode="0">
                  <c:v>68.349999999999994</c:v>
                </c:pt>
                <c:pt idx="25" formatCode="0">
                  <c:v>78.2</c:v>
                </c:pt>
                <c:pt idx="26" formatCode="0">
                  <c:v>90.949999999999989</c:v>
                </c:pt>
                <c:pt idx="27" formatCode="0">
                  <c:v>99.699999999999989</c:v>
                </c:pt>
                <c:pt idx="28" formatCode="0">
                  <c:v>103.69999999999999</c:v>
                </c:pt>
                <c:pt idx="29" formatCode="0">
                  <c:v>108.94999999999999</c:v>
                </c:pt>
                <c:pt idx="30" formatCode="0">
                  <c:v>112.45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6-3443-BB38-F16DCC546FDB}"/>
            </c:ext>
          </c:extLst>
        </c:ser>
        <c:ser>
          <c:idx val="8"/>
          <c:order val="2"/>
          <c:tx>
            <c:strRef>
              <c:f>'In-sample (14 days)'!$T$4</c:f>
              <c:strCache>
                <c:ptCount val="1"/>
                <c:pt idx="0">
                  <c:v>Lag 2</c:v>
                </c:pt>
              </c:strCache>
            </c:strRef>
          </c:tx>
          <c:spPr>
            <a:ln w="12700" cap="rnd">
              <a:solidFill>
                <a:schemeClr val="accent3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(14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(14 days)'!$T$5:$T$35</c:f>
              <c:numCache>
                <c:formatCode>General</c:formatCode>
                <c:ptCount val="31"/>
                <c:pt idx="10" formatCode="0">
                  <c:v>0.4</c:v>
                </c:pt>
                <c:pt idx="11" formatCode="0">
                  <c:v>0.9</c:v>
                </c:pt>
                <c:pt idx="12" formatCode="0">
                  <c:v>2.0500000000000003</c:v>
                </c:pt>
                <c:pt idx="13" formatCode="0">
                  <c:v>3.9000000000000004</c:v>
                </c:pt>
                <c:pt idx="14" formatCode="0">
                  <c:v>5.9</c:v>
                </c:pt>
                <c:pt idx="15" formatCode="0">
                  <c:v>11.15</c:v>
                </c:pt>
                <c:pt idx="16" formatCode="0">
                  <c:v>12.15</c:v>
                </c:pt>
                <c:pt idx="17" formatCode="0">
                  <c:v>14.600000000000001</c:v>
                </c:pt>
                <c:pt idx="18" formatCode="0">
                  <c:v>17.150000000000002</c:v>
                </c:pt>
                <c:pt idx="19" formatCode="0">
                  <c:v>23.950000000000003</c:v>
                </c:pt>
                <c:pt idx="20" formatCode="0">
                  <c:v>32.400000000000006</c:v>
                </c:pt>
                <c:pt idx="21" formatCode="0">
                  <c:v>41.400000000000006</c:v>
                </c:pt>
                <c:pt idx="22" formatCode="0">
                  <c:v>49.250000000000007</c:v>
                </c:pt>
                <c:pt idx="23" formatCode="0">
                  <c:v>51.550000000000004</c:v>
                </c:pt>
                <c:pt idx="24" formatCode="0">
                  <c:v>58.55</c:v>
                </c:pt>
                <c:pt idx="25" formatCode="0">
                  <c:v>68.349999999999994</c:v>
                </c:pt>
                <c:pt idx="26" formatCode="0">
                  <c:v>78.2</c:v>
                </c:pt>
                <c:pt idx="27" formatCode="0">
                  <c:v>90.949999999999989</c:v>
                </c:pt>
                <c:pt idx="28" formatCode="0">
                  <c:v>99.699999999999989</c:v>
                </c:pt>
                <c:pt idx="29" formatCode="0">
                  <c:v>103.69999999999999</c:v>
                </c:pt>
                <c:pt idx="30" formatCode="0">
                  <c:v>108.94999999999999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6-CA46-80E6-816817918E7C}"/>
            </c:ext>
          </c:extLst>
        </c:ser>
        <c:ser>
          <c:idx val="9"/>
          <c:order val="3"/>
          <c:tx>
            <c:strRef>
              <c:f>'In-sample (14 days)'!$U$4</c:f>
              <c:strCache>
                <c:ptCount val="1"/>
                <c:pt idx="0">
                  <c:v>Lag 3</c:v>
                </c:pt>
              </c:strCache>
            </c:strRef>
          </c:tx>
          <c:spPr>
            <a:ln w="12700" cap="rnd">
              <a:solidFill>
                <a:schemeClr val="accent4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(14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(14 days)'!$U$5:$U$35</c:f>
              <c:numCache>
                <c:formatCode>General</c:formatCode>
                <c:ptCount val="31"/>
                <c:pt idx="10" formatCode="0">
                  <c:v>0.60000000000000009</c:v>
                </c:pt>
                <c:pt idx="11" formatCode="0">
                  <c:v>1</c:v>
                </c:pt>
                <c:pt idx="12" formatCode="0">
                  <c:v>1.5</c:v>
                </c:pt>
                <c:pt idx="13" formatCode="0">
                  <c:v>2.6500000000000004</c:v>
                </c:pt>
                <c:pt idx="14" formatCode="0">
                  <c:v>4.5</c:v>
                </c:pt>
                <c:pt idx="15" formatCode="0">
                  <c:v>6.5</c:v>
                </c:pt>
                <c:pt idx="16" formatCode="0">
                  <c:v>11.75</c:v>
                </c:pt>
                <c:pt idx="17" formatCode="0">
                  <c:v>12.75</c:v>
                </c:pt>
                <c:pt idx="18" formatCode="0">
                  <c:v>15.2</c:v>
                </c:pt>
                <c:pt idx="19" formatCode="0">
                  <c:v>17.75</c:v>
                </c:pt>
                <c:pt idx="20" formatCode="0">
                  <c:v>24.55</c:v>
                </c:pt>
                <c:pt idx="21" formatCode="0">
                  <c:v>33</c:v>
                </c:pt>
                <c:pt idx="22" formatCode="0">
                  <c:v>42</c:v>
                </c:pt>
                <c:pt idx="23" formatCode="0">
                  <c:v>49.85</c:v>
                </c:pt>
                <c:pt idx="24" formatCode="0">
                  <c:v>51.550000000000004</c:v>
                </c:pt>
                <c:pt idx="25" formatCode="0">
                  <c:v>58.55</c:v>
                </c:pt>
                <c:pt idx="26" formatCode="0">
                  <c:v>68.349999999999994</c:v>
                </c:pt>
                <c:pt idx="27" formatCode="0">
                  <c:v>78.2</c:v>
                </c:pt>
                <c:pt idx="28" formatCode="0">
                  <c:v>90.949999999999989</c:v>
                </c:pt>
                <c:pt idx="29" formatCode="0">
                  <c:v>99.699999999999989</c:v>
                </c:pt>
                <c:pt idx="30" formatCode="0">
                  <c:v>103.69999999999999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6-CA46-80E6-816817918E7C}"/>
            </c:ext>
          </c:extLst>
        </c:ser>
        <c:ser>
          <c:idx val="10"/>
          <c:order val="4"/>
          <c:tx>
            <c:strRef>
              <c:f>'In-sample (14 days)'!$V$4</c:f>
              <c:strCache>
                <c:ptCount val="1"/>
                <c:pt idx="0">
                  <c:v>Lag 4</c:v>
                </c:pt>
              </c:strCache>
            </c:strRef>
          </c:tx>
          <c:spPr>
            <a:ln w="12700" cap="rnd">
              <a:solidFill>
                <a:schemeClr val="accent5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(14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(14 days)'!$V$5:$V$35</c:f>
              <c:numCache>
                <c:formatCode>General</c:formatCode>
                <c:ptCount val="31"/>
                <c:pt idx="10" formatCode="0">
                  <c:v>0.45</c:v>
                </c:pt>
                <c:pt idx="11" formatCode="0">
                  <c:v>1.05</c:v>
                </c:pt>
                <c:pt idx="12" formatCode="0">
                  <c:v>1.4500000000000002</c:v>
                </c:pt>
                <c:pt idx="13" formatCode="0">
                  <c:v>1.9500000000000002</c:v>
                </c:pt>
                <c:pt idx="14" formatCode="0">
                  <c:v>3.1000000000000005</c:v>
                </c:pt>
                <c:pt idx="15" formatCode="0">
                  <c:v>4.9500000000000011</c:v>
                </c:pt>
                <c:pt idx="16" formatCode="0">
                  <c:v>6.9500000000000011</c:v>
                </c:pt>
                <c:pt idx="17" formatCode="0">
                  <c:v>12.200000000000001</c:v>
                </c:pt>
                <c:pt idx="18" formatCode="0">
                  <c:v>13.200000000000001</c:v>
                </c:pt>
                <c:pt idx="19" formatCode="0">
                  <c:v>15.650000000000002</c:v>
                </c:pt>
                <c:pt idx="20" formatCode="0">
                  <c:v>18.200000000000003</c:v>
                </c:pt>
                <c:pt idx="21" formatCode="0">
                  <c:v>25.000000000000004</c:v>
                </c:pt>
                <c:pt idx="22" formatCode="0">
                  <c:v>33.450000000000003</c:v>
                </c:pt>
                <c:pt idx="23" formatCode="0">
                  <c:v>42.45</c:v>
                </c:pt>
                <c:pt idx="24" formatCode="0">
                  <c:v>49.85</c:v>
                </c:pt>
                <c:pt idx="25" formatCode="0">
                  <c:v>51.550000000000004</c:v>
                </c:pt>
                <c:pt idx="26" formatCode="0">
                  <c:v>58.55</c:v>
                </c:pt>
                <c:pt idx="27" formatCode="0">
                  <c:v>68.349999999999994</c:v>
                </c:pt>
                <c:pt idx="28" formatCode="0">
                  <c:v>78.2</c:v>
                </c:pt>
                <c:pt idx="29" formatCode="0">
                  <c:v>90.949999999999989</c:v>
                </c:pt>
                <c:pt idx="30" formatCode="0">
                  <c:v>99.699999999999989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6-CA46-80E6-816817918E7C}"/>
            </c:ext>
          </c:extLst>
        </c:ser>
        <c:ser>
          <c:idx val="2"/>
          <c:order val="5"/>
          <c:tx>
            <c:strRef>
              <c:f>'In-sample (14 days)'!$W$4</c:f>
              <c:strCache>
                <c:ptCount val="1"/>
                <c:pt idx="0">
                  <c:v>Lag 5</c:v>
                </c:pt>
              </c:strCache>
            </c:strRef>
          </c:tx>
          <c:spPr>
            <a:ln w="254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(14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(14 days)'!$W$5:$W$35</c:f>
              <c:numCache>
                <c:formatCode>General</c:formatCode>
                <c:ptCount val="31"/>
                <c:pt idx="10" formatCode="0">
                  <c:v>0.30000000000000004</c:v>
                </c:pt>
                <c:pt idx="11" formatCode="0">
                  <c:v>0.75</c:v>
                </c:pt>
                <c:pt idx="12" formatCode="0">
                  <c:v>1.35</c:v>
                </c:pt>
                <c:pt idx="13" formatCode="0">
                  <c:v>1.75</c:v>
                </c:pt>
                <c:pt idx="14" formatCode="0">
                  <c:v>2.25</c:v>
                </c:pt>
                <c:pt idx="15" formatCode="0">
                  <c:v>3.4000000000000004</c:v>
                </c:pt>
                <c:pt idx="16" formatCode="0">
                  <c:v>5.25</c:v>
                </c:pt>
                <c:pt idx="17" formatCode="0">
                  <c:v>7.25</c:v>
                </c:pt>
                <c:pt idx="18" formatCode="0">
                  <c:v>12.5</c:v>
                </c:pt>
                <c:pt idx="19" formatCode="0">
                  <c:v>13.5</c:v>
                </c:pt>
                <c:pt idx="20" formatCode="0">
                  <c:v>15.95</c:v>
                </c:pt>
                <c:pt idx="21" formatCode="0">
                  <c:v>18.5</c:v>
                </c:pt>
                <c:pt idx="22" formatCode="0">
                  <c:v>25.3</c:v>
                </c:pt>
                <c:pt idx="23" formatCode="0">
                  <c:v>33.75</c:v>
                </c:pt>
                <c:pt idx="24" formatCode="0">
                  <c:v>42.45</c:v>
                </c:pt>
                <c:pt idx="25" formatCode="0">
                  <c:v>49.85</c:v>
                </c:pt>
                <c:pt idx="26" formatCode="0">
                  <c:v>51.550000000000004</c:v>
                </c:pt>
                <c:pt idx="27" formatCode="0">
                  <c:v>58.55</c:v>
                </c:pt>
                <c:pt idx="28" formatCode="0">
                  <c:v>68.349999999999994</c:v>
                </c:pt>
                <c:pt idx="29" formatCode="0">
                  <c:v>78.2</c:v>
                </c:pt>
                <c:pt idx="30" formatCode="0">
                  <c:v>90.949999999999989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D6-3443-BB38-F16DCC546FDB}"/>
            </c:ext>
          </c:extLst>
        </c:ser>
        <c:ser>
          <c:idx val="3"/>
          <c:order val="6"/>
          <c:tx>
            <c:strRef>
              <c:f>'In-sample (14 days)'!$X$4</c:f>
              <c:strCache>
                <c:ptCount val="1"/>
                <c:pt idx="0">
                  <c:v>Lag 6</c:v>
                </c:pt>
              </c:strCache>
            </c:strRef>
          </c:tx>
          <c:spPr>
            <a:ln w="1270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(14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(14 days)'!$X$5:$X$35</c:f>
              <c:numCache>
                <c:formatCode>General</c:formatCode>
                <c:ptCount val="31"/>
                <c:pt idx="10" formatCode="0">
                  <c:v>0.2</c:v>
                </c:pt>
                <c:pt idx="11" formatCode="0">
                  <c:v>0.5</c:v>
                </c:pt>
                <c:pt idx="12" formatCode="0">
                  <c:v>0.95</c:v>
                </c:pt>
                <c:pt idx="13" formatCode="0">
                  <c:v>1.55</c:v>
                </c:pt>
                <c:pt idx="14" formatCode="0">
                  <c:v>1.9500000000000002</c:v>
                </c:pt>
                <c:pt idx="15" formatCode="0">
                  <c:v>2.4500000000000002</c:v>
                </c:pt>
                <c:pt idx="16" formatCode="0">
                  <c:v>3.6000000000000005</c:v>
                </c:pt>
                <c:pt idx="17" formatCode="0">
                  <c:v>5.4500000000000011</c:v>
                </c:pt>
                <c:pt idx="18" formatCode="0">
                  <c:v>7.4500000000000011</c:v>
                </c:pt>
                <c:pt idx="19" formatCode="0">
                  <c:v>12.700000000000001</c:v>
                </c:pt>
                <c:pt idx="20" formatCode="0">
                  <c:v>13.700000000000001</c:v>
                </c:pt>
                <c:pt idx="21" formatCode="0">
                  <c:v>16.150000000000002</c:v>
                </c:pt>
                <c:pt idx="22" formatCode="0">
                  <c:v>18.700000000000003</c:v>
                </c:pt>
                <c:pt idx="23" formatCode="0">
                  <c:v>25.500000000000004</c:v>
                </c:pt>
                <c:pt idx="24" formatCode="0">
                  <c:v>33.75</c:v>
                </c:pt>
                <c:pt idx="25" formatCode="0">
                  <c:v>42.45</c:v>
                </c:pt>
                <c:pt idx="26" formatCode="0">
                  <c:v>49.85</c:v>
                </c:pt>
                <c:pt idx="27" formatCode="0">
                  <c:v>51.550000000000004</c:v>
                </c:pt>
                <c:pt idx="28" formatCode="0">
                  <c:v>58.55</c:v>
                </c:pt>
                <c:pt idx="29" formatCode="0">
                  <c:v>68.349999999999994</c:v>
                </c:pt>
                <c:pt idx="30" formatCode="0">
                  <c:v>78.2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D6-3443-BB38-F16DCC546FDB}"/>
            </c:ext>
          </c:extLst>
        </c:ser>
        <c:ser>
          <c:idx val="4"/>
          <c:order val="7"/>
          <c:tx>
            <c:strRef>
              <c:f>'In-sample (14 days)'!$Y$4</c:f>
              <c:strCache>
                <c:ptCount val="1"/>
                <c:pt idx="0">
                  <c:v>Lag 7</c:v>
                </c:pt>
              </c:strCache>
            </c:strRef>
          </c:tx>
          <c:spPr>
            <a:ln w="1270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(14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(14 days)'!$Y$5:$Y$35</c:f>
              <c:numCache>
                <c:formatCode>General</c:formatCode>
                <c:ptCount val="31"/>
                <c:pt idx="10" formatCode="0">
                  <c:v>0.15000000000000002</c:v>
                </c:pt>
                <c:pt idx="11" formatCode="0">
                  <c:v>0.35000000000000003</c:v>
                </c:pt>
                <c:pt idx="12" formatCode="0">
                  <c:v>0.65000000000000013</c:v>
                </c:pt>
                <c:pt idx="13" formatCode="0">
                  <c:v>1.1000000000000001</c:v>
                </c:pt>
                <c:pt idx="14" formatCode="0">
                  <c:v>1.7000000000000002</c:v>
                </c:pt>
                <c:pt idx="15" formatCode="0">
                  <c:v>2.1</c:v>
                </c:pt>
                <c:pt idx="16" formatCode="0">
                  <c:v>2.6</c:v>
                </c:pt>
                <c:pt idx="17" formatCode="0">
                  <c:v>3.75</c:v>
                </c:pt>
                <c:pt idx="18" formatCode="0">
                  <c:v>5.6</c:v>
                </c:pt>
                <c:pt idx="19" formatCode="0">
                  <c:v>7.6</c:v>
                </c:pt>
                <c:pt idx="20" formatCode="0">
                  <c:v>12.85</c:v>
                </c:pt>
                <c:pt idx="21" formatCode="0">
                  <c:v>13.85</c:v>
                </c:pt>
                <c:pt idx="22" formatCode="0">
                  <c:v>16.3</c:v>
                </c:pt>
                <c:pt idx="23" formatCode="0">
                  <c:v>18.850000000000001</c:v>
                </c:pt>
                <c:pt idx="24" formatCode="0">
                  <c:v>25.500000000000004</c:v>
                </c:pt>
                <c:pt idx="25" formatCode="0">
                  <c:v>33.75</c:v>
                </c:pt>
                <c:pt idx="26" formatCode="0">
                  <c:v>42.45</c:v>
                </c:pt>
                <c:pt idx="27" formatCode="0">
                  <c:v>49.85</c:v>
                </c:pt>
                <c:pt idx="28" formatCode="0">
                  <c:v>51.550000000000004</c:v>
                </c:pt>
                <c:pt idx="29" formatCode="0">
                  <c:v>58.55</c:v>
                </c:pt>
                <c:pt idx="30" formatCode="0">
                  <c:v>68.349999999999994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D6-3443-BB38-F16DCC546FDB}"/>
            </c:ext>
          </c:extLst>
        </c:ser>
        <c:ser>
          <c:idx val="5"/>
          <c:order val="8"/>
          <c:tx>
            <c:strRef>
              <c:f>'In-sample (14 days)'!$Z$4</c:f>
              <c:strCache>
                <c:ptCount val="1"/>
                <c:pt idx="0">
                  <c:v>Lag 8</c:v>
                </c:pt>
              </c:strCache>
            </c:strRef>
          </c:tx>
          <c:spPr>
            <a:ln w="1270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(14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(14 days)'!$Z$5:$Z$35</c:f>
              <c:numCache>
                <c:formatCode>General</c:formatCode>
                <c:ptCount val="31"/>
                <c:pt idx="10" formatCode="0">
                  <c:v>0.15000000000000002</c:v>
                </c:pt>
                <c:pt idx="11" formatCode="0">
                  <c:v>0.30000000000000004</c:v>
                </c:pt>
                <c:pt idx="12" formatCode="0">
                  <c:v>0.5</c:v>
                </c:pt>
                <c:pt idx="13" formatCode="0">
                  <c:v>0.8</c:v>
                </c:pt>
                <c:pt idx="14" formatCode="0">
                  <c:v>1.25</c:v>
                </c:pt>
                <c:pt idx="15" formatCode="0">
                  <c:v>1.85</c:v>
                </c:pt>
                <c:pt idx="16" formatCode="0">
                  <c:v>2.25</c:v>
                </c:pt>
                <c:pt idx="17" formatCode="0">
                  <c:v>2.75</c:v>
                </c:pt>
                <c:pt idx="18" formatCode="0">
                  <c:v>3.9000000000000004</c:v>
                </c:pt>
                <c:pt idx="19" formatCode="0">
                  <c:v>5.75</c:v>
                </c:pt>
                <c:pt idx="20" formatCode="0">
                  <c:v>7.75</c:v>
                </c:pt>
                <c:pt idx="21" formatCode="0">
                  <c:v>13</c:v>
                </c:pt>
                <c:pt idx="22" formatCode="0">
                  <c:v>14</c:v>
                </c:pt>
                <c:pt idx="23" formatCode="0">
                  <c:v>16.45</c:v>
                </c:pt>
                <c:pt idx="24" formatCode="0">
                  <c:v>18.850000000000001</c:v>
                </c:pt>
                <c:pt idx="25" formatCode="0">
                  <c:v>25.500000000000004</c:v>
                </c:pt>
                <c:pt idx="26" formatCode="0">
                  <c:v>33.75</c:v>
                </c:pt>
                <c:pt idx="27" formatCode="0">
                  <c:v>42.45</c:v>
                </c:pt>
                <c:pt idx="28" formatCode="0">
                  <c:v>49.85</c:v>
                </c:pt>
                <c:pt idx="29" formatCode="0">
                  <c:v>51.550000000000004</c:v>
                </c:pt>
                <c:pt idx="30" formatCode="0">
                  <c:v>58.55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D6-3443-BB38-F16DCC546FDB}"/>
            </c:ext>
          </c:extLst>
        </c:ser>
        <c:ser>
          <c:idx val="6"/>
          <c:order val="9"/>
          <c:tx>
            <c:strRef>
              <c:f>'In-sample (14 days)'!$AA$4</c:f>
              <c:strCache>
                <c:ptCount val="1"/>
                <c:pt idx="0">
                  <c:v>Lag 9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(14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(14 days)'!$AA$5:$AA$35</c:f>
              <c:numCache>
                <c:formatCode>General</c:formatCode>
                <c:ptCount val="31"/>
                <c:pt idx="10" formatCode="0">
                  <c:v>0.1</c:v>
                </c:pt>
                <c:pt idx="11" formatCode="0">
                  <c:v>0.25</c:v>
                </c:pt>
                <c:pt idx="12" formatCode="0">
                  <c:v>0.4</c:v>
                </c:pt>
                <c:pt idx="13" formatCode="0">
                  <c:v>0.60000000000000009</c:v>
                </c:pt>
                <c:pt idx="14" formatCode="0">
                  <c:v>0.90000000000000013</c:v>
                </c:pt>
                <c:pt idx="15" formatCode="0">
                  <c:v>1.35</c:v>
                </c:pt>
                <c:pt idx="16" formatCode="0">
                  <c:v>1.9500000000000002</c:v>
                </c:pt>
                <c:pt idx="17" formatCode="0">
                  <c:v>2.35</c:v>
                </c:pt>
                <c:pt idx="18" formatCode="0">
                  <c:v>2.85</c:v>
                </c:pt>
                <c:pt idx="19" formatCode="0">
                  <c:v>4</c:v>
                </c:pt>
                <c:pt idx="20" formatCode="0">
                  <c:v>5.85</c:v>
                </c:pt>
                <c:pt idx="21" formatCode="0">
                  <c:v>7.85</c:v>
                </c:pt>
                <c:pt idx="22" formatCode="0">
                  <c:v>13.1</c:v>
                </c:pt>
                <c:pt idx="23" formatCode="0">
                  <c:v>14.1</c:v>
                </c:pt>
                <c:pt idx="24" formatCode="0">
                  <c:v>16.45</c:v>
                </c:pt>
                <c:pt idx="25" formatCode="0">
                  <c:v>18.850000000000001</c:v>
                </c:pt>
                <c:pt idx="26" formatCode="0">
                  <c:v>25.500000000000004</c:v>
                </c:pt>
                <c:pt idx="27" formatCode="0">
                  <c:v>33.75</c:v>
                </c:pt>
                <c:pt idx="28" formatCode="0">
                  <c:v>42.45</c:v>
                </c:pt>
                <c:pt idx="29" formatCode="0">
                  <c:v>49.85</c:v>
                </c:pt>
                <c:pt idx="30" formatCode="0">
                  <c:v>51.550000000000004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D6-3443-BB38-F16DCC546FDB}"/>
            </c:ext>
          </c:extLst>
        </c:ser>
        <c:ser>
          <c:idx val="7"/>
          <c:order val="10"/>
          <c:tx>
            <c:strRef>
              <c:f>'In-sample (14 days)'!$AB$4</c:f>
              <c:strCache>
                <c:ptCount val="1"/>
                <c:pt idx="0">
                  <c:v>Lag 10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(14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(14 days)'!$AB$5:$AB$35</c:f>
              <c:numCache>
                <c:formatCode>General</c:formatCode>
                <c:ptCount val="31"/>
                <c:pt idx="10" formatCode="0">
                  <c:v>0.05</c:v>
                </c:pt>
                <c:pt idx="11" formatCode="0">
                  <c:v>0.15000000000000002</c:v>
                </c:pt>
                <c:pt idx="12" formatCode="0">
                  <c:v>0.30000000000000004</c:v>
                </c:pt>
                <c:pt idx="13" formatCode="0">
                  <c:v>0.45000000000000007</c:v>
                </c:pt>
                <c:pt idx="14" formatCode="0">
                  <c:v>0.65000000000000013</c:v>
                </c:pt>
                <c:pt idx="15" formatCode="0">
                  <c:v>0.95000000000000018</c:v>
                </c:pt>
                <c:pt idx="16" formatCode="0">
                  <c:v>1.4000000000000001</c:v>
                </c:pt>
                <c:pt idx="17" formatCode="0">
                  <c:v>2</c:v>
                </c:pt>
                <c:pt idx="18" formatCode="0">
                  <c:v>2.4</c:v>
                </c:pt>
                <c:pt idx="19" formatCode="0">
                  <c:v>2.9</c:v>
                </c:pt>
                <c:pt idx="20" formatCode="0">
                  <c:v>4.05</c:v>
                </c:pt>
                <c:pt idx="21" formatCode="0">
                  <c:v>5.9</c:v>
                </c:pt>
                <c:pt idx="22" formatCode="0">
                  <c:v>7.9</c:v>
                </c:pt>
                <c:pt idx="23" formatCode="0">
                  <c:v>13.15</c:v>
                </c:pt>
                <c:pt idx="24" formatCode="0">
                  <c:v>14.1</c:v>
                </c:pt>
                <c:pt idx="25" formatCode="0">
                  <c:v>16.45</c:v>
                </c:pt>
                <c:pt idx="26" formatCode="0">
                  <c:v>18.850000000000001</c:v>
                </c:pt>
                <c:pt idx="27" formatCode="0">
                  <c:v>25.500000000000004</c:v>
                </c:pt>
                <c:pt idx="28" formatCode="0">
                  <c:v>33.75</c:v>
                </c:pt>
                <c:pt idx="29" formatCode="0">
                  <c:v>42.45</c:v>
                </c:pt>
                <c:pt idx="30" formatCode="0">
                  <c:v>49.85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D6-3443-BB38-F16DCC546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936015"/>
        <c:axId val="507062703"/>
      </c:lineChart>
      <c:dateAx>
        <c:axId val="530936015"/>
        <c:scaling>
          <c:orientation val="minMax"/>
        </c:scaling>
        <c:delete val="0"/>
        <c:axPos val="b"/>
        <c:numFmt formatCode="yyyy\-mm\-d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07062703"/>
        <c:crosses val="autoZero"/>
        <c:auto val="1"/>
        <c:lblOffset val="100"/>
        <c:baseTimeUnit val="days"/>
      </c:dateAx>
      <c:valAx>
        <c:axId val="50706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Number of intensive care patients</a:t>
                </a:r>
                <a:endParaRPr lang="de-DE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30936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089976851851852"/>
          <c:y val="4.9051234567901232E-2"/>
          <c:w val="0.76056081610126669"/>
          <c:h val="0.199437848827653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60536646240329E-2"/>
          <c:y val="3.6639634654864792E-2"/>
          <c:w val="0.882644404816886"/>
          <c:h val="0.71151524347064432"/>
        </c:manualLayout>
      </c:layout>
      <c:lineChart>
        <c:grouping val="standard"/>
        <c:varyColors val="0"/>
        <c:ser>
          <c:idx val="0"/>
          <c:order val="0"/>
          <c:tx>
            <c:strRef>
              <c:f>'In-sample (14 days)'!$B$4</c:f>
              <c:strCache>
                <c:ptCount val="1"/>
                <c:pt idx="0">
                  <c:v>Reported infections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'In-sample (14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(14 days)'!$B$5:$B$35</c:f>
              <c:numCache>
                <c:formatCode>General</c:formatCode>
                <c:ptCount val="31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13</c:v>
                </c:pt>
                <c:pt idx="5">
                  <c:v>19</c:v>
                </c:pt>
                <c:pt idx="6">
                  <c:v>28</c:v>
                </c:pt>
                <c:pt idx="7">
                  <c:v>40</c:v>
                </c:pt>
                <c:pt idx="8">
                  <c:v>48</c:v>
                </c:pt>
                <c:pt idx="9">
                  <c:v>58</c:v>
                </c:pt>
                <c:pt idx="10">
                  <c:v>81</c:v>
                </c:pt>
                <c:pt idx="11">
                  <c:v>118</c:v>
                </c:pt>
                <c:pt idx="12">
                  <c:v>158</c:v>
                </c:pt>
                <c:pt idx="13">
                  <c:v>263</c:v>
                </c:pt>
                <c:pt idx="14">
                  <c:v>283</c:v>
                </c:pt>
                <c:pt idx="15">
                  <c:v>332</c:v>
                </c:pt>
                <c:pt idx="16">
                  <c:v>383</c:v>
                </c:pt>
                <c:pt idx="17">
                  <c:v>519</c:v>
                </c:pt>
                <c:pt idx="18">
                  <c:v>688</c:v>
                </c:pt>
                <c:pt idx="19">
                  <c:v>868</c:v>
                </c:pt>
                <c:pt idx="20">
                  <c:v>1025</c:v>
                </c:pt>
                <c:pt idx="21">
                  <c:v>1071</c:v>
                </c:pt>
                <c:pt idx="22">
                  <c:v>1219</c:v>
                </c:pt>
                <c:pt idx="23">
                  <c:v>1425</c:v>
                </c:pt>
                <c:pt idx="24">
                  <c:v>1645</c:v>
                </c:pt>
                <c:pt idx="25">
                  <c:v>1937</c:v>
                </c:pt>
                <c:pt idx="26">
                  <c:v>2152</c:v>
                </c:pt>
                <c:pt idx="27" formatCode="0">
                  <c:v>2337</c:v>
                </c:pt>
                <c:pt idx="28" formatCode="0">
                  <c:v>2462</c:v>
                </c:pt>
                <c:pt idx="29" formatCode="0">
                  <c:v>2581</c:v>
                </c:pt>
                <c:pt idx="30" formatCode="0">
                  <c:v>2777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F-C649-BA4E-280593619EA1}"/>
            </c:ext>
          </c:extLst>
        </c:ser>
        <c:ser>
          <c:idx val="1"/>
          <c:order val="1"/>
          <c:tx>
            <c:strRef>
              <c:f>'In-sample (14 days)'!$F$4</c:f>
              <c:strCache>
                <c:ptCount val="1"/>
                <c:pt idx="0">
                  <c:v>Intensive care patients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'In-sample (14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(14 days)'!$F$5:$F$35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15</c:v>
                </c:pt>
                <c:pt idx="19">
                  <c:v>18</c:v>
                </c:pt>
                <c:pt idx="20">
                  <c:v>14</c:v>
                </c:pt>
                <c:pt idx="21">
                  <c:v>20</c:v>
                </c:pt>
                <c:pt idx="22">
                  <c:v>22</c:v>
                </c:pt>
                <c:pt idx="23">
                  <c:v>26</c:v>
                </c:pt>
                <c:pt idx="24">
                  <c:v>38</c:v>
                </c:pt>
                <c:pt idx="25">
                  <c:v>46</c:v>
                </c:pt>
                <c:pt idx="26">
                  <c:v>53</c:v>
                </c:pt>
                <c:pt idx="27">
                  <c:v>64</c:v>
                </c:pt>
                <c:pt idx="28">
                  <c:v>70</c:v>
                </c:pt>
                <c:pt idx="29">
                  <c:v>84</c:v>
                </c:pt>
                <c:pt idx="3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BF-C649-BA4E-280593619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992719"/>
        <c:axId val="360882831"/>
      </c:lineChart>
      <c:dateAx>
        <c:axId val="363992719"/>
        <c:scaling>
          <c:orientation val="minMax"/>
        </c:scaling>
        <c:delete val="0"/>
        <c:axPos val="b"/>
        <c:numFmt formatCode="yyyy\-mm\-d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60882831"/>
        <c:crosses val="autoZero"/>
        <c:auto val="1"/>
        <c:lblOffset val="100"/>
        <c:baseTimeUnit val="days"/>
      </c:dateAx>
      <c:valAx>
        <c:axId val="36088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63992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840993063117775E-2"/>
          <c:y val="4.3822457051044372E-2"/>
          <c:w val="0.76441737621963879"/>
          <c:h val="0.10329841799530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'In-sample (14 days)'!$C$4</c:f>
              <c:strCache>
                <c:ptCount val="1"/>
                <c:pt idx="0">
                  <c:v>Absolute change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'In-sample (14 days)'!$A$16:$A$35</c:f>
              <c:numCache>
                <c:formatCode>yyyy\-mm\-dd;@</c:formatCode>
                <c:ptCount val="20"/>
                <c:pt idx="0">
                  <c:v>43902</c:v>
                </c:pt>
                <c:pt idx="1">
                  <c:v>43903</c:v>
                </c:pt>
                <c:pt idx="2">
                  <c:v>43904</c:v>
                </c:pt>
                <c:pt idx="3">
                  <c:v>43905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43911</c:v>
                </c:pt>
                <c:pt idx="10">
                  <c:v>43912</c:v>
                </c:pt>
                <c:pt idx="11">
                  <c:v>43913</c:v>
                </c:pt>
                <c:pt idx="12">
                  <c:v>43914</c:v>
                </c:pt>
                <c:pt idx="13">
                  <c:v>43915</c:v>
                </c:pt>
                <c:pt idx="14">
                  <c:v>43916</c:v>
                </c:pt>
                <c:pt idx="15">
                  <c:v>43917</c:v>
                </c:pt>
                <c:pt idx="16">
                  <c:v>43918</c:v>
                </c:pt>
                <c:pt idx="17">
                  <c:v>43919</c:v>
                </c:pt>
                <c:pt idx="18">
                  <c:v>43920</c:v>
                </c:pt>
                <c:pt idx="19">
                  <c:v>43921</c:v>
                </c:pt>
              </c:numCache>
            </c:numRef>
          </c:cat>
          <c:val>
            <c:numRef>
              <c:f>'In-sample (14 days)'!$C$16:$C$35</c:f>
              <c:numCache>
                <c:formatCode>General</c:formatCode>
                <c:ptCount val="20"/>
                <c:pt idx="0">
                  <c:v>37</c:v>
                </c:pt>
                <c:pt idx="1">
                  <c:v>40</c:v>
                </c:pt>
                <c:pt idx="2">
                  <c:v>105</c:v>
                </c:pt>
                <c:pt idx="3">
                  <c:v>20</c:v>
                </c:pt>
                <c:pt idx="4">
                  <c:v>49</c:v>
                </c:pt>
                <c:pt idx="5">
                  <c:v>51</c:v>
                </c:pt>
                <c:pt idx="6">
                  <c:v>136</c:v>
                </c:pt>
                <c:pt idx="7">
                  <c:v>169</c:v>
                </c:pt>
                <c:pt idx="8">
                  <c:v>180</c:v>
                </c:pt>
                <c:pt idx="9">
                  <c:v>157</c:v>
                </c:pt>
                <c:pt idx="10">
                  <c:v>46</c:v>
                </c:pt>
                <c:pt idx="11">
                  <c:v>148</c:v>
                </c:pt>
                <c:pt idx="12">
                  <c:v>206</c:v>
                </c:pt>
                <c:pt idx="13">
                  <c:v>220</c:v>
                </c:pt>
                <c:pt idx="14">
                  <c:v>292</c:v>
                </c:pt>
                <c:pt idx="15" formatCode="0">
                  <c:v>215</c:v>
                </c:pt>
                <c:pt idx="16" formatCode="0">
                  <c:v>185</c:v>
                </c:pt>
                <c:pt idx="17" formatCode="0">
                  <c:v>125</c:v>
                </c:pt>
                <c:pt idx="18" formatCode="0">
                  <c:v>119</c:v>
                </c:pt>
                <c:pt idx="19" formatCode="0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71-274C-B222-2F1B79FFB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48976"/>
        <c:axId val="304612080"/>
      </c:barChart>
      <c:lineChart>
        <c:grouping val="standard"/>
        <c:varyColors val="0"/>
        <c:ser>
          <c:idx val="2"/>
          <c:order val="1"/>
          <c:tx>
            <c:strRef>
              <c:f>'In-sample (14 days)'!$D$4</c:f>
              <c:strCache>
                <c:ptCount val="1"/>
                <c:pt idx="0">
                  <c:v>Relative change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'In-sample (14 days)'!$A$16:$A$35</c:f>
              <c:numCache>
                <c:formatCode>yyyy\-mm\-dd;@</c:formatCode>
                <c:ptCount val="20"/>
                <c:pt idx="0">
                  <c:v>43902</c:v>
                </c:pt>
                <c:pt idx="1">
                  <c:v>43903</c:v>
                </c:pt>
                <c:pt idx="2">
                  <c:v>43904</c:v>
                </c:pt>
                <c:pt idx="3">
                  <c:v>43905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43911</c:v>
                </c:pt>
                <c:pt idx="10">
                  <c:v>43912</c:v>
                </c:pt>
                <c:pt idx="11">
                  <c:v>43913</c:v>
                </c:pt>
                <c:pt idx="12">
                  <c:v>43914</c:v>
                </c:pt>
                <c:pt idx="13">
                  <c:v>43915</c:v>
                </c:pt>
                <c:pt idx="14">
                  <c:v>43916</c:v>
                </c:pt>
                <c:pt idx="15">
                  <c:v>43917</c:v>
                </c:pt>
                <c:pt idx="16">
                  <c:v>43918</c:v>
                </c:pt>
                <c:pt idx="17">
                  <c:v>43919</c:v>
                </c:pt>
                <c:pt idx="18">
                  <c:v>43920</c:v>
                </c:pt>
                <c:pt idx="19">
                  <c:v>43921</c:v>
                </c:pt>
              </c:numCache>
            </c:numRef>
          </c:cat>
          <c:val>
            <c:numRef>
              <c:f>'In-sample (14 days)'!$D$16:$D$35</c:f>
              <c:numCache>
                <c:formatCode>0%</c:formatCode>
                <c:ptCount val="20"/>
                <c:pt idx="0">
                  <c:v>0.4567901234567901</c:v>
                </c:pt>
                <c:pt idx="1">
                  <c:v>0.33898305084745761</c:v>
                </c:pt>
                <c:pt idx="2">
                  <c:v>0.66455696202531644</c:v>
                </c:pt>
                <c:pt idx="3">
                  <c:v>7.6045627376425853E-2</c:v>
                </c:pt>
                <c:pt idx="4">
                  <c:v>0.17314487632508835</c:v>
                </c:pt>
                <c:pt idx="5">
                  <c:v>0.1536144578313253</c:v>
                </c:pt>
                <c:pt idx="6">
                  <c:v>0.35509138381201044</c:v>
                </c:pt>
                <c:pt idx="7">
                  <c:v>0.32562620423892102</c:v>
                </c:pt>
                <c:pt idx="8">
                  <c:v>0.26162790697674421</c:v>
                </c:pt>
                <c:pt idx="9">
                  <c:v>0.18087557603686635</c:v>
                </c:pt>
                <c:pt idx="10">
                  <c:v>4.4878048780487803E-2</c:v>
                </c:pt>
                <c:pt idx="11">
                  <c:v>0.13818860877684408</c:v>
                </c:pt>
                <c:pt idx="12">
                  <c:v>0.16899097621000819</c:v>
                </c:pt>
                <c:pt idx="13">
                  <c:v>0.15438596491228071</c:v>
                </c:pt>
                <c:pt idx="14">
                  <c:v>0.17750759878419453</c:v>
                </c:pt>
                <c:pt idx="15">
                  <c:v>0.1109963861641714</c:v>
                </c:pt>
                <c:pt idx="16">
                  <c:v>8.5966542750929367E-2</c:v>
                </c:pt>
                <c:pt idx="17">
                  <c:v>5.3487376979032948E-2</c:v>
                </c:pt>
                <c:pt idx="18">
                  <c:v>4.8334687246141352E-2</c:v>
                </c:pt>
                <c:pt idx="19">
                  <c:v>7.5939558310732277E-2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71-274C-B222-2F1B79FFB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129104"/>
        <c:axId val="308671536"/>
      </c:lineChart>
      <c:dateAx>
        <c:axId val="304848976"/>
        <c:scaling>
          <c:orientation val="minMax"/>
        </c:scaling>
        <c:delete val="0"/>
        <c:axPos val="b"/>
        <c:numFmt formatCode="yyyy\-mm\-d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04612080"/>
        <c:crosses val="autoZero"/>
        <c:auto val="1"/>
        <c:lblOffset val="100"/>
        <c:baseTimeUnit val="days"/>
      </c:dateAx>
      <c:valAx>
        <c:axId val="30461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800">
                    <a:latin typeface="Arial" panose="020B0604020202020204" pitchFamily="34" charset="0"/>
                    <a:cs typeface="Arial" panose="020B0604020202020204" pitchFamily="34" charset="0"/>
                  </a:rPr>
                  <a:t>Number of reported infections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04848976"/>
        <c:crosses val="autoZero"/>
        <c:crossBetween val="between"/>
      </c:valAx>
      <c:valAx>
        <c:axId val="3086715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Relative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09129104"/>
        <c:crosses val="max"/>
        <c:crossBetween val="between"/>
      </c:valAx>
      <c:dateAx>
        <c:axId val="309129104"/>
        <c:scaling>
          <c:orientation val="minMax"/>
        </c:scaling>
        <c:delete val="1"/>
        <c:axPos val="b"/>
        <c:numFmt formatCode="yyyy\-mm\-dd;@" sourceLinked="1"/>
        <c:majorTickMark val="out"/>
        <c:minorTickMark val="none"/>
        <c:tickLblPos val="nextTo"/>
        <c:crossAx val="308671536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9565972222224"/>
          <c:y val="2.8542195962831397E-2"/>
          <c:w val="0.88085295138888886"/>
          <c:h val="0.69047623456790119"/>
        </c:manualLayout>
      </c:layout>
      <c:lineChart>
        <c:grouping val="standard"/>
        <c:varyColors val="0"/>
        <c:ser>
          <c:idx val="0"/>
          <c:order val="0"/>
          <c:tx>
            <c:strRef>
              <c:f>'In-sample (10 days)'!$G$4</c:f>
              <c:strCache>
                <c:ptCount val="1"/>
                <c:pt idx="0">
                  <c:v>Observed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'In-sample (10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(10 days)'!$F$5:$F$35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15</c:v>
                </c:pt>
                <c:pt idx="19">
                  <c:v>18</c:v>
                </c:pt>
                <c:pt idx="20">
                  <c:v>14</c:v>
                </c:pt>
                <c:pt idx="21">
                  <c:v>20</c:v>
                </c:pt>
                <c:pt idx="22">
                  <c:v>22</c:v>
                </c:pt>
                <c:pt idx="23">
                  <c:v>26</c:v>
                </c:pt>
                <c:pt idx="24">
                  <c:v>38</c:v>
                </c:pt>
                <c:pt idx="25">
                  <c:v>46</c:v>
                </c:pt>
                <c:pt idx="26">
                  <c:v>53</c:v>
                </c:pt>
                <c:pt idx="27">
                  <c:v>64</c:v>
                </c:pt>
                <c:pt idx="28">
                  <c:v>70</c:v>
                </c:pt>
                <c:pt idx="29">
                  <c:v>84</c:v>
                </c:pt>
                <c:pt idx="3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19-0E4D-928B-12AD4F4615D2}"/>
            </c:ext>
          </c:extLst>
        </c:ser>
        <c:ser>
          <c:idx val="1"/>
          <c:order val="1"/>
          <c:tx>
            <c:strRef>
              <c:f>'In-sample (10 days)'!$S$4</c:f>
              <c:strCache>
                <c:ptCount val="1"/>
                <c:pt idx="0">
                  <c:v>Lag 1</c:v>
                </c:pt>
              </c:strCache>
            </c:strRef>
          </c:tx>
          <c:spPr>
            <a:ln w="1270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(10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(10 days)'!$S$5:$S$35</c:f>
              <c:numCache>
                <c:formatCode>General</c:formatCode>
                <c:ptCount val="31"/>
                <c:pt idx="10" formatCode="0">
                  <c:v>0.5</c:v>
                </c:pt>
                <c:pt idx="11" formatCode="0">
                  <c:v>1.6500000000000001</c:v>
                </c:pt>
                <c:pt idx="12" formatCode="0">
                  <c:v>3.5</c:v>
                </c:pt>
                <c:pt idx="13" formatCode="0">
                  <c:v>5.5</c:v>
                </c:pt>
                <c:pt idx="14" formatCode="0">
                  <c:v>10.75</c:v>
                </c:pt>
                <c:pt idx="15" formatCode="0">
                  <c:v>11.75</c:v>
                </c:pt>
                <c:pt idx="16" formatCode="0">
                  <c:v>14.2</c:v>
                </c:pt>
                <c:pt idx="17" formatCode="0">
                  <c:v>16.75</c:v>
                </c:pt>
                <c:pt idx="18" formatCode="0">
                  <c:v>23.55</c:v>
                </c:pt>
                <c:pt idx="19" formatCode="0">
                  <c:v>32</c:v>
                </c:pt>
                <c:pt idx="20" formatCode="0">
                  <c:v>40.5</c:v>
                </c:pt>
                <c:pt idx="21" formatCode="0">
                  <c:v>47.2</c:v>
                </c:pt>
                <c:pt idx="22" formatCode="0">
                  <c:v>47.65</c:v>
                </c:pt>
                <c:pt idx="23" formatCode="0">
                  <c:v>53.05</c:v>
                </c:pt>
                <c:pt idx="24" formatCode="0">
                  <c:v>58.099999999999994</c:v>
                </c:pt>
                <c:pt idx="25" formatCode="0">
                  <c:v>68.099999999999994</c:v>
                </c:pt>
                <c:pt idx="26" formatCode="0">
                  <c:v>80.25</c:v>
                </c:pt>
                <c:pt idx="27" formatCode="0">
                  <c:v>88.449999999999989</c:v>
                </c:pt>
                <c:pt idx="28" formatCode="0">
                  <c:v>90.9</c:v>
                </c:pt>
                <c:pt idx="29" formatCode="0">
                  <c:v>88.700000000000017</c:v>
                </c:pt>
                <c:pt idx="30" formatCode="0">
                  <c:v>85.65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9-0E4D-928B-12AD4F4615D2}"/>
            </c:ext>
          </c:extLst>
        </c:ser>
        <c:ser>
          <c:idx val="8"/>
          <c:order val="2"/>
          <c:tx>
            <c:strRef>
              <c:f>'In-sample (10 days)'!$T$4</c:f>
              <c:strCache>
                <c:ptCount val="1"/>
                <c:pt idx="0">
                  <c:v>Lag 2</c:v>
                </c:pt>
              </c:strCache>
            </c:strRef>
          </c:tx>
          <c:spPr>
            <a:ln w="12700" cap="rnd">
              <a:solidFill>
                <a:schemeClr val="accent3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(10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(10 days)'!$T$5:$T$35</c:f>
              <c:numCache>
                <c:formatCode>General</c:formatCode>
                <c:ptCount val="31"/>
                <c:pt idx="10" formatCode="0">
                  <c:v>0.4</c:v>
                </c:pt>
                <c:pt idx="11" formatCode="0">
                  <c:v>0.9</c:v>
                </c:pt>
                <c:pt idx="12" formatCode="0">
                  <c:v>2.0500000000000003</c:v>
                </c:pt>
                <c:pt idx="13" formatCode="0">
                  <c:v>3.9000000000000004</c:v>
                </c:pt>
                <c:pt idx="14" formatCode="0">
                  <c:v>5.9</c:v>
                </c:pt>
                <c:pt idx="15" formatCode="0">
                  <c:v>11.15</c:v>
                </c:pt>
                <c:pt idx="16" formatCode="0">
                  <c:v>12.15</c:v>
                </c:pt>
                <c:pt idx="17" formatCode="0">
                  <c:v>14.600000000000001</c:v>
                </c:pt>
                <c:pt idx="18" formatCode="0">
                  <c:v>17.150000000000002</c:v>
                </c:pt>
                <c:pt idx="19" formatCode="0">
                  <c:v>23.950000000000003</c:v>
                </c:pt>
                <c:pt idx="20" formatCode="0">
                  <c:v>32</c:v>
                </c:pt>
                <c:pt idx="21" formatCode="0">
                  <c:v>40.5</c:v>
                </c:pt>
                <c:pt idx="22" formatCode="0">
                  <c:v>47.2</c:v>
                </c:pt>
                <c:pt idx="23" formatCode="0">
                  <c:v>47.65</c:v>
                </c:pt>
                <c:pt idx="24" formatCode="0">
                  <c:v>53.05</c:v>
                </c:pt>
                <c:pt idx="25" formatCode="0">
                  <c:v>58.099999999999994</c:v>
                </c:pt>
                <c:pt idx="26" formatCode="0">
                  <c:v>68.099999999999994</c:v>
                </c:pt>
                <c:pt idx="27" formatCode="0">
                  <c:v>80.25</c:v>
                </c:pt>
                <c:pt idx="28" formatCode="0">
                  <c:v>88.449999999999989</c:v>
                </c:pt>
                <c:pt idx="29" formatCode="0">
                  <c:v>90.9</c:v>
                </c:pt>
                <c:pt idx="30" formatCode="0">
                  <c:v>88.700000000000017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19-0E4D-928B-12AD4F4615D2}"/>
            </c:ext>
          </c:extLst>
        </c:ser>
        <c:ser>
          <c:idx val="9"/>
          <c:order val="3"/>
          <c:tx>
            <c:strRef>
              <c:f>'In-sample (10 days)'!$U$4</c:f>
              <c:strCache>
                <c:ptCount val="1"/>
                <c:pt idx="0">
                  <c:v>Lag 3</c:v>
                </c:pt>
              </c:strCache>
            </c:strRef>
          </c:tx>
          <c:spPr>
            <a:ln w="12700" cap="rnd">
              <a:solidFill>
                <a:schemeClr val="accent4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(10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(10 days)'!$U$5:$U$35</c:f>
              <c:numCache>
                <c:formatCode>General</c:formatCode>
                <c:ptCount val="31"/>
                <c:pt idx="10" formatCode="0">
                  <c:v>0.60000000000000009</c:v>
                </c:pt>
                <c:pt idx="11" formatCode="0">
                  <c:v>1</c:v>
                </c:pt>
                <c:pt idx="12" formatCode="0">
                  <c:v>1.5</c:v>
                </c:pt>
                <c:pt idx="13" formatCode="0">
                  <c:v>2.6500000000000004</c:v>
                </c:pt>
                <c:pt idx="14" formatCode="0">
                  <c:v>4.5</c:v>
                </c:pt>
                <c:pt idx="15" formatCode="0">
                  <c:v>6.5</c:v>
                </c:pt>
                <c:pt idx="16" formatCode="0">
                  <c:v>11.75</c:v>
                </c:pt>
                <c:pt idx="17" formatCode="0">
                  <c:v>12.75</c:v>
                </c:pt>
                <c:pt idx="18" formatCode="0">
                  <c:v>15.2</c:v>
                </c:pt>
                <c:pt idx="19" formatCode="0">
                  <c:v>17.75</c:v>
                </c:pt>
                <c:pt idx="20" formatCode="0">
                  <c:v>23.950000000000003</c:v>
                </c:pt>
                <c:pt idx="21" formatCode="0">
                  <c:v>32</c:v>
                </c:pt>
                <c:pt idx="22" formatCode="0">
                  <c:v>40.5</c:v>
                </c:pt>
                <c:pt idx="23" formatCode="0">
                  <c:v>47.2</c:v>
                </c:pt>
                <c:pt idx="24" formatCode="0">
                  <c:v>47.65</c:v>
                </c:pt>
                <c:pt idx="25" formatCode="0">
                  <c:v>53.05</c:v>
                </c:pt>
                <c:pt idx="26" formatCode="0">
                  <c:v>58.099999999999994</c:v>
                </c:pt>
                <c:pt idx="27" formatCode="0">
                  <c:v>68.099999999999994</c:v>
                </c:pt>
                <c:pt idx="28" formatCode="0">
                  <c:v>80.25</c:v>
                </c:pt>
                <c:pt idx="29" formatCode="0">
                  <c:v>88.449999999999989</c:v>
                </c:pt>
                <c:pt idx="30" formatCode="0">
                  <c:v>90.9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19-0E4D-928B-12AD4F4615D2}"/>
            </c:ext>
          </c:extLst>
        </c:ser>
        <c:ser>
          <c:idx val="10"/>
          <c:order val="4"/>
          <c:tx>
            <c:strRef>
              <c:f>'In-sample (10 days)'!$V$4</c:f>
              <c:strCache>
                <c:ptCount val="1"/>
                <c:pt idx="0">
                  <c:v>Lag 4</c:v>
                </c:pt>
              </c:strCache>
            </c:strRef>
          </c:tx>
          <c:spPr>
            <a:ln w="12700" cap="rnd">
              <a:solidFill>
                <a:schemeClr val="accent5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(10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(10 days)'!$V$5:$V$35</c:f>
              <c:numCache>
                <c:formatCode>General</c:formatCode>
                <c:ptCount val="31"/>
                <c:pt idx="10" formatCode="0">
                  <c:v>0.45</c:v>
                </c:pt>
                <c:pt idx="11" formatCode="0">
                  <c:v>1.05</c:v>
                </c:pt>
                <c:pt idx="12" formatCode="0">
                  <c:v>1.4500000000000002</c:v>
                </c:pt>
                <c:pt idx="13" formatCode="0">
                  <c:v>1.9500000000000002</c:v>
                </c:pt>
                <c:pt idx="14" formatCode="0">
                  <c:v>3.1000000000000005</c:v>
                </c:pt>
                <c:pt idx="15" formatCode="0">
                  <c:v>4.9500000000000011</c:v>
                </c:pt>
                <c:pt idx="16" formatCode="0">
                  <c:v>6.9500000000000011</c:v>
                </c:pt>
                <c:pt idx="17" formatCode="0">
                  <c:v>12.200000000000001</c:v>
                </c:pt>
                <c:pt idx="18" formatCode="0">
                  <c:v>13.200000000000001</c:v>
                </c:pt>
                <c:pt idx="19" formatCode="0">
                  <c:v>15.650000000000002</c:v>
                </c:pt>
                <c:pt idx="20" formatCode="0">
                  <c:v>17.75</c:v>
                </c:pt>
                <c:pt idx="21" formatCode="0">
                  <c:v>23.950000000000003</c:v>
                </c:pt>
                <c:pt idx="22" formatCode="0">
                  <c:v>32</c:v>
                </c:pt>
                <c:pt idx="23" formatCode="0">
                  <c:v>40.5</c:v>
                </c:pt>
                <c:pt idx="24" formatCode="0">
                  <c:v>47.2</c:v>
                </c:pt>
                <c:pt idx="25" formatCode="0">
                  <c:v>47.65</c:v>
                </c:pt>
                <c:pt idx="26" formatCode="0">
                  <c:v>53.05</c:v>
                </c:pt>
                <c:pt idx="27" formatCode="0">
                  <c:v>58.099999999999994</c:v>
                </c:pt>
                <c:pt idx="28" formatCode="0">
                  <c:v>68.099999999999994</c:v>
                </c:pt>
                <c:pt idx="29" formatCode="0">
                  <c:v>80.25</c:v>
                </c:pt>
                <c:pt idx="30" formatCode="0">
                  <c:v>88.449999999999989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19-0E4D-928B-12AD4F4615D2}"/>
            </c:ext>
          </c:extLst>
        </c:ser>
        <c:ser>
          <c:idx val="2"/>
          <c:order val="5"/>
          <c:tx>
            <c:strRef>
              <c:f>'In-sample (10 days)'!$W$4</c:f>
              <c:strCache>
                <c:ptCount val="1"/>
                <c:pt idx="0">
                  <c:v>Lag 5</c:v>
                </c:pt>
              </c:strCache>
            </c:strRef>
          </c:tx>
          <c:spPr>
            <a:ln w="254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(10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(10 days)'!$W$5:$W$35</c:f>
              <c:numCache>
                <c:formatCode>General</c:formatCode>
                <c:ptCount val="31"/>
                <c:pt idx="10" formatCode="0">
                  <c:v>0.30000000000000004</c:v>
                </c:pt>
                <c:pt idx="11" formatCode="0">
                  <c:v>0.75</c:v>
                </c:pt>
                <c:pt idx="12" formatCode="0">
                  <c:v>1.35</c:v>
                </c:pt>
                <c:pt idx="13" formatCode="0">
                  <c:v>1.75</c:v>
                </c:pt>
                <c:pt idx="14" formatCode="0">
                  <c:v>2.25</c:v>
                </c:pt>
                <c:pt idx="15" formatCode="0">
                  <c:v>3.4000000000000004</c:v>
                </c:pt>
                <c:pt idx="16" formatCode="0">
                  <c:v>5.25</c:v>
                </c:pt>
                <c:pt idx="17" formatCode="0">
                  <c:v>7.25</c:v>
                </c:pt>
                <c:pt idx="18" formatCode="0">
                  <c:v>12.5</c:v>
                </c:pt>
                <c:pt idx="19" formatCode="0">
                  <c:v>13.5</c:v>
                </c:pt>
                <c:pt idx="20" formatCode="0">
                  <c:v>15.650000000000002</c:v>
                </c:pt>
                <c:pt idx="21" formatCode="0">
                  <c:v>17.75</c:v>
                </c:pt>
                <c:pt idx="22" formatCode="0">
                  <c:v>23.950000000000003</c:v>
                </c:pt>
                <c:pt idx="23" formatCode="0">
                  <c:v>32</c:v>
                </c:pt>
                <c:pt idx="24" formatCode="0">
                  <c:v>40.5</c:v>
                </c:pt>
                <c:pt idx="25" formatCode="0">
                  <c:v>47.2</c:v>
                </c:pt>
                <c:pt idx="26" formatCode="0">
                  <c:v>47.65</c:v>
                </c:pt>
                <c:pt idx="27" formatCode="0">
                  <c:v>53.05</c:v>
                </c:pt>
                <c:pt idx="28" formatCode="0">
                  <c:v>58.099999999999994</c:v>
                </c:pt>
                <c:pt idx="29" formatCode="0">
                  <c:v>68.099999999999994</c:v>
                </c:pt>
                <c:pt idx="30" formatCode="0">
                  <c:v>80.25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19-0E4D-928B-12AD4F4615D2}"/>
            </c:ext>
          </c:extLst>
        </c:ser>
        <c:ser>
          <c:idx val="3"/>
          <c:order val="6"/>
          <c:tx>
            <c:strRef>
              <c:f>'In-sample (10 days)'!$X$4</c:f>
              <c:strCache>
                <c:ptCount val="1"/>
                <c:pt idx="0">
                  <c:v>Lag 6</c:v>
                </c:pt>
              </c:strCache>
            </c:strRef>
          </c:tx>
          <c:spPr>
            <a:ln w="1270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(10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(10 days)'!$X$5:$X$35</c:f>
              <c:numCache>
                <c:formatCode>General</c:formatCode>
                <c:ptCount val="31"/>
                <c:pt idx="10" formatCode="0">
                  <c:v>0.2</c:v>
                </c:pt>
                <c:pt idx="11" formatCode="0">
                  <c:v>0.5</c:v>
                </c:pt>
                <c:pt idx="12" formatCode="0">
                  <c:v>0.95</c:v>
                </c:pt>
                <c:pt idx="13" formatCode="0">
                  <c:v>1.55</c:v>
                </c:pt>
                <c:pt idx="14" formatCode="0">
                  <c:v>1.9500000000000002</c:v>
                </c:pt>
                <c:pt idx="15" formatCode="0">
                  <c:v>2.4500000000000002</c:v>
                </c:pt>
                <c:pt idx="16" formatCode="0">
                  <c:v>3.6000000000000005</c:v>
                </c:pt>
                <c:pt idx="17" formatCode="0">
                  <c:v>5.4500000000000011</c:v>
                </c:pt>
                <c:pt idx="18" formatCode="0">
                  <c:v>7.4500000000000011</c:v>
                </c:pt>
                <c:pt idx="19" formatCode="0">
                  <c:v>12.700000000000001</c:v>
                </c:pt>
                <c:pt idx="20" formatCode="0">
                  <c:v>13.5</c:v>
                </c:pt>
                <c:pt idx="21" formatCode="0">
                  <c:v>15.650000000000002</c:v>
                </c:pt>
                <c:pt idx="22" formatCode="0">
                  <c:v>17.75</c:v>
                </c:pt>
                <c:pt idx="23" formatCode="0">
                  <c:v>23.950000000000003</c:v>
                </c:pt>
                <c:pt idx="24" formatCode="0">
                  <c:v>32</c:v>
                </c:pt>
                <c:pt idx="25" formatCode="0">
                  <c:v>40.5</c:v>
                </c:pt>
                <c:pt idx="26" formatCode="0">
                  <c:v>47.2</c:v>
                </c:pt>
                <c:pt idx="27" formatCode="0">
                  <c:v>47.65</c:v>
                </c:pt>
                <c:pt idx="28" formatCode="0">
                  <c:v>53.05</c:v>
                </c:pt>
                <c:pt idx="29" formatCode="0">
                  <c:v>58.099999999999994</c:v>
                </c:pt>
                <c:pt idx="30" formatCode="0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19-0E4D-928B-12AD4F4615D2}"/>
            </c:ext>
          </c:extLst>
        </c:ser>
        <c:ser>
          <c:idx val="4"/>
          <c:order val="7"/>
          <c:tx>
            <c:strRef>
              <c:f>'In-sample (10 days)'!$Y$4</c:f>
              <c:strCache>
                <c:ptCount val="1"/>
                <c:pt idx="0">
                  <c:v>Lag 7</c:v>
                </c:pt>
              </c:strCache>
            </c:strRef>
          </c:tx>
          <c:spPr>
            <a:ln w="1270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(10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(10 days)'!$Y$5:$Y$35</c:f>
              <c:numCache>
                <c:formatCode>General</c:formatCode>
                <c:ptCount val="31"/>
                <c:pt idx="10" formatCode="0">
                  <c:v>0.15000000000000002</c:v>
                </c:pt>
                <c:pt idx="11" formatCode="0">
                  <c:v>0.35000000000000003</c:v>
                </c:pt>
                <c:pt idx="12" formatCode="0">
                  <c:v>0.65000000000000013</c:v>
                </c:pt>
                <c:pt idx="13" formatCode="0">
                  <c:v>1.1000000000000001</c:v>
                </c:pt>
                <c:pt idx="14" formatCode="0">
                  <c:v>1.7000000000000002</c:v>
                </c:pt>
                <c:pt idx="15" formatCode="0">
                  <c:v>2.1</c:v>
                </c:pt>
                <c:pt idx="16" formatCode="0">
                  <c:v>2.6</c:v>
                </c:pt>
                <c:pt idx="17" formatCode="0">
                  <c:v>3.75</c:v>
                </c:pt>
                <c:pt idx="18" formatCode="0">
                  <c:v>5.6</c:v>
                </c:pt>
                <c:pt idx="19" formatCode="0">
                  <c:v>7.6</c:v>
                </c:pt>
                <c:pt idx="20" formatCode="0">
                  <c:v>12.700000000000001</c:v>
                </c:pt>
                <c:pt idx="21" formatCode="0">
                  <c:v>13.5</c:v>
                </c:pt>
                <c:pt idx="22" formatCode="0">
                  <c:v>15.650000000000002</c:v>
                </c:pt>
                <c:pt idx="23" formatCode="0">
                  <c:v>17.75</c:v>
                </c:pt>
                <c:pt idx="24" formatCode="0">
                  <c:v>23.950000000000003</c:v>
                </c:pt>
                <c:pt idx="25" formatCode="0">
                  <c:v>32</c:v>
                </c:pt>
                <c:pt idx="26" formatCode="0">
                  <c:v>40.5</c:v>
                </c:pt>
                <c:pt idx="27" formatCode="0">
                  <c:v>47.2</c:v>
                </c:pt>
                <c:pt idx="28" formatCode="0">
                  <c:v>47.65</c:v>
                </c:pt>
                <c:pt idx="29" formatCode="0">
                  <c:v>53.05</c:v>
                </c:pt>
                <c:pt idx="30" formatCode="0">
                  <c:v>58.099999999999994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E19-0E4D-928B-12AD4F4615D2}"/>
            </c:ext>
          </c:extLst>
        </c:ser>
        <c:ser>
          <c:idx val="5"/>
          <c:order val="8"/>
          <c:tx>
            <c:strRef>
              <c:f>'In-sample (10 days)'!$Z$4</c:f>
              <c:strCache>
                <c:ptCount val="1"/>
                <c:pt idx="0">
                  <c:v>Lag 8</c:v>
                </c:pt>
              </c:strCache>
            </c:strRef>
          </c:tx>
          <c:spPr>
            <a:ln w="1270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(10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(10 days)'!$Z$5:$Z$35</c:f>
              <c:numCache>
                <c:formatCode>General</c:formatCode>
                <c:ptCount val="31"/>
                <c:pt idx="10" formatCode="0">
                  <c:v>0.15000000000000002</c:v>
                </c:pt>
                <c:pt idx="11" formatCode="0">
                  <c:v>0.30000000000000004</c:v>
                </c:pt>
                <c:pt idx="12" formatCode="0">
                  <c:v>0.5</c:v>
                </c:pt>
                <c:pt idx="13" formatCode="0">
                  <c:v>0.8</c:v>
                </c:pt>
                <c:pt idx="14" formatCode="0">
                  <c:v>1.25</c:v>
                </c:pt>
                <c:pt idx="15" formatCode="0">
                  <c:v>1.85</c:v>
                </c:pt>
                <c:pt idx="16" formatCode="0">
                  <c:v>2.25</c:v>
                </c:pt>
                <c:pt idx="17" formatCode="0">
                  <c:v>2.75</c:v>
                </c:pt>
                <c:pt idx="18" formatCode="0">
                  <c:v>3.9000000000000004</c:v>
                </c:pt>
                <c:pt idx="19" formatCode="0">
                  <c:v>5.75</c:v>
                </c:pt>
                <c:pt idx="20" formatCode="0">
                  <c:v>7.6</c:v>
                </c:pt>
                <c:pt idx="21" formatCode="0">
                  <c:v>12.700000000000001</c:v>
                </c:pt>
                <c:pt idx="22" formatCode="0">
                  <c:v>13.5</c:v>
                </c:pt>
                <c:pt idx="23" formatCode="0">
                  <c:v>15.650000000000002</c:v>
                </c:pt>
                <c:pt idx="24" formatCode="0">
                  <c:v>17.75</c:v>
                </c:pt>
                <c:pt idx="25" formatCode="0">
                  <c:v>23.950000000000003</c:v>
                </c:pt>
                <c:pt idx="26" formatCode="0">
                  <c:v>32</c:v>
                </c:pt>
                <c:pt idx="27" formatCode="0">
                  <c:v>40.5</c:v>
                </c:pt>
                <c:pt idx="28" formatCode="0">
                  <c:v>47.2</c:v>
                </c:pt>
                <c:pt idx="29" formatCode="0">
                  <c:v>47.65</c:v>
                </c:pt>
                <c:pt idx="30" formatCode="0">
                  <c:v>53.05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19-0E4D-928B-12AD4F4615D2}"/>
            </c:ext>
          </c:extLst>
        </c:ser>
        <c:ser>
          <c:idx val="6"/>
          <c:order val="9"/>
          <c:tx>
            <c:strRef>
              <c:f>'In-sample (10 days)'!$AA$4</c:f>
              <c:strCache>
                <c:ptCount val="1"/>
                <c:pt idx="0">
                  <c:v>Lag 9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(10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(10 days)'!$AA$5:$AA$35</c:f>
              <c:numCache>
                <c:formatCode>General</c:formatCode>
                <c:ptCount val="31"/>
                <c:pt idx="10" formatCode="0">
                  <c:v>0.1</c:v>
                </c:pt>
                <c:pt idx="11" formatCode="0">
                  <c:v>0.25</c:v>
                </c:pt>
                <c:pt idx="12" formatCode="0">
                  <c:v>0.4</c:v>
                </c:pt>
                <c:pt idx="13" formatCode="0">
                  <c:v>0.60000000000000009</c:v>
                </c:pt>
                <c:pt idx="14" formatCode="0">
                  <c:v>0.90000000000000013</c:v>
                </c:pt>
                <c:pt idx="15" formatCode="0">
                  <c:v>1.35</c:v>
                </c:pt>
                <c:pt idx="16" formatCode="0">
                  <c:v>1.9500000000000002</c:v>
                </c:pt>
                <c:pt idx="17" formatCode="0">
                  <c:v>2.35</c:v>
                </c:pt>
                <c:pt idx="18" formatCode="0">
                  <c:v>2.85</c:v>
                </c:pt>
                <c:pt idx="19" formatCode="0">
                  <c:v>4</c:v>
                </c:pt>
                <c:pt idx="20" formatCode="0">
                  <c:v>5.75</c:v>
                </c:pt>
                <c:pt idx="21" formatCode="0">
                  <c:v>7.6</c:v>
                </c:pt>
                <c:pt idx="22" formatCode="0">
                  <c:v>12.700000000000001</c:v>
                </c:pt>
                <c:pt idx="23" formatCode="0">
                  <c:v>13.5</c:v>
                </c:pt>
                <c:pt idx="24" formatCode="0">
                  <c:v>15.650000000000002</c:v>
                </c:pt>
                <c:pt idx="25" formatCode="0">
                  <c:v>17.75</c:v>
                </c:pt>
                <c:pt idx="26" formatCode="0">
                  <c:v>23.950000000000003</c:v>
                </c:pt>
                <c:pt idx="27" formatCode="0">
                  <c:v>32</c:v>
                </c:pt>
                <c:pt idx="28" formatCode="0">
                  <c:v>40.5</c:v>
                </c:pt>
                <c:pt idx="29" formatCode="0">
                  <c:v>47.2</c:v>
                </c:pt>
                <c:pt idx="30" formatCode="0">
                  <c:v>47.65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E19-0E4D-928B-12AD4F4615D2}"/>
            </c:ext>
          </c:extLst>
        </c:ser>
        <c:ser>
          <c:idx val="7"/>
          <c:order val="10"/>
          <c:tx>
            <c:strRef>
              <c:f>'In-sample (10 days)'!$AB$4</c:f>
              <c:strCache>
                <c:ptCount val="1"/>
                <c:pt idx="0">
                  <c:v>Lag 10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(10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(10 days)'!$AB$5:$AB$35</c:f>
              <c:numCache>
                <c:formatCode>General</c:formatCode>
                <c:ptCount val="31"/>
                <c:pt idx="10" formatCode="0">
                  <c:v>0.05</c:v>
                </c:pt>
                <c:pt idx="11" formatCode="0">
                  <c:v>0.15000000000000002</c:v>
                </c:pt>
                <c:pt idx="12" formatCode="0">
                  <c:v>0.30000000000000004</c:v>
                </c:pt>
                <c:pt idx="13" formatCode="0">
                  <c:v>0.45000000000000007</c:v>
                </c:pt>
                <c:pt idx="14" formatCode="0">
                  <c:v>0.65000000000000013</c:v>
                </c:pt>
                <c:pt idx="15" formatCode="0">
                  <c:v>0.95000000000000018</c:v>
                </c:pt>
                <c:pt idx="16" formatCode="0">
                  <c:v>1.4000000000000001</c:v>
                </c:pt>
                <c:pt idx="17" formatCode="0">
                  <c:v>2</c:v>
                </c:pt>
                <c:pt idx="18" formatCode="0">
                  <c:v>2.4</c:v>
                </c:pt>
                <c:pt idx="19" formatCode="0">
                  <c:v>2.9</c:v>
                </c:pt>
                <c:pt idx="20" formatCode="0">
                  <c:v>4</c:v>
                </c:pt>
                <c:pt idx="21" formatCode="0">
                  <c:v>5.75</c:v>
                </c:pt>
                <c:pt idx="22" formatCode="0">
                  <c:v>7.6</c:v>
                </c:pt>
                <c:pt idx="23" formatCode="0">
                  <c:v>12.700000000000001</c:v>
                </c:pt>
                <c:pt idx="24" formatCode="0">
                  <c:v>13.5</c:v>
                </c:pt>
                <c:pt idx="25" formatCode="0">
                  <c:v>15.650000000000002</c:v>
                </c:pt>
                <c:pt idx="26" formatCode="0">
                  <c:v>17.75</c:v>
                </c:pt>
                <c:pt idx="27" formatCode="0">
                  <c:v>23.950000000000003</c:v>
                </c:pt>
                <c:pt idx="28" formatCode="0">
                  <c:v>32</c:v>
                </c:pt>
                <c:pt idx="29" formatCode="0">
                  <c:v>40.5</c:v>
                </c:pt>
                <c:pt idx="30" formatCode="0">
                  <c:v>47.2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E19-0E4D-928B-12AD4F461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936015"/>
        <c:axId val="507062703"/>
      </c:lineChart>
      <c:dateAx>
        <c:axId val="530936015"/>
        <c:scaling>
          <c:orientation val="minMax"/>
        </c:scaling>
        <c:delete val="0"/>
        <c:axPos val="b"/>
        <c:numFmt formatCode="yyyy\-mm\-d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07062703"/>
        <c:crosses val="autoZero"/>
        <c:auto val="1"/>
        <c:lblOffset val="100"/>
        <c:baseTimeUnit val="days"/>
      </c:dateAx>
      <c:valAx>
        <c:axId val="50706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Number of intensive care patients</a:t>
                </a:r>
                <a:endParaRPr lang="de-DE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30936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089976851851852"/>
          <c:y val="4.9051234567901232E-2"/>
          <c:w val="0.76056081610126669"/>
          <c:h val="0.199437848827653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9565972222224"/>
          <c:y val="2.8542195962831397E-2"/>
          <c:w val="0.88085295138888886"/>
          <c:h val="0.69047623456790119"/>
        </c:manualLayout>
      </c:layout>
      <c:lineChart>
        <c:grouping val="standard"/>
        <c:varyColors val="0"/>
        <c:ser>
          <c:idx val="0"/>
          <c:order val="0"/>
          <c:tx>
            <c:strRef>
              <c:f>'In-sample (7 days)'!$G$4</c:f>
              <c:strCache>
                <c:ptCount val="1"/>
                <c:pt idx="0">
                  <c:v>Observed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'In-sample (7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(7 days)'!$F$5:$F$35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15</c:v>
                </c:pt>
                <c:pt idx="19">
                  <c:v>18</c:v>
                </c:pt>
                <c:pt idx="20">
                  <c:v>14</c:v>
                </c:pt>
                <c:pt idx="21">
                  <c:v>20</c:v>
                </c:pt>
                <c:pt idx="22">
                  <c:v>22</c:v>
                </c:pt>
                <c:pt idx="23">
                  <c:v>26</c:v>
                </c:pt>
                <c:pt idx="24">
                  <c:v>38</c:v>
                </c:pt>
                <c:pt idx="25">
                  <c:v>46</c:v>
                </c:pt>
                <c:pt idx="26">
                  <c:v>53</c:v>
                </c:pt>
                <c:pt idx="27">
                  <c:v>64</c:v>
                </c:pt>
                <c:pt idx="28">
                  <c:v>70</c:v>
                </c:pt>
                <c:pt idx="29">
                  <c:v>84</c:v>
                </c:pt>
                <c:pt idx="3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66-A14A-A24F-7D3F36038CAD}"/>
            </c:ext>
          </c:extLst>
        </c:ser>
        <c:ser>
          <c:idx val="1"/>
          <c:order val="1"/>
          <c:tx>
            <c:strRef>
              <c:f>'In-sample (7 days)'!$S$4</c:f>
              <c:strCache>
                <c:ptCount val="1"/>
                <c:pt idx="0">
                  <c:v>Lag 1</c:v>
                </c:pt>
              </c:strCache>
            </c:strRef>
          </c:tx>
          <c:spPr>
            <a:ln w="1270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(7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(7 days)'!$S$5:$S$35</c:f>
              <c:numCache>
                <c:formatCode>General</c:formatCode>
                <c:ptCount val="31"/>
                <c:pt idx="10" formatCode="0">
                  <c:v>0.5</c:v>
                </c:pt>
                <c:pt idx="11" formatCode="0">
                  <c:v>1.6500000000000001</c:v>
                </c:pt>
                <c:pt idx="12" formatCode="0">
                  <c:v>3.5</c:v>
                </c:pt>
                <c:pt idx="13" formatCode="0">
                  <c:v>5.5</c:v>
                </c:pt>
                <c:pt idx="14" formatCode="0">
                  <c:v>10.75</c:v>
                </c:pt>
                <c:pt idx="15" formatCode="0">
                  <c:v>11.75</c:v>
                </c:pt>
                <c:pt idx="16" formatCode="0">
                  <c:v>14.2</c:v>
                </c:pt>
                <c:pt idx="17" formatCode="0">
                  <c:v>16.25</c:v>
                </c:pt>
                <c:pt idx="18" formatCode="0">
                  <c:v>21.900000000000002</c:v>
                </c:pt>
                <c:pt idx="19" formatCode="0">
                  <c:v>28.5</c:v>
                </c:pt>
                <c:pt idx="20" formatCode="0">
                  <c:v>35.5</c:v>
                </c:pt>
                <c:pt idx="21" formatCode="0">
                  <c:v>38.1</c:v>
                </c:pt>
                <c:pt idx="22" formatCode="0">
                  <c:v>39.4</c:v>
                </c:pt>
                <c:pt idx="23" formatCode="0">
                  <c:v>44.35</c:v>
                </c:pt>
                <c:pt idx="24" formatCode="0">
                  <c:v>52.099999999999994</c:v>
                </c:pt>
                <c:pt idx="25" formatCode="0">
                  <c:v>56.300000000000011</c:v>
                </c:pt>
                <c:pt idx="26" formatCode="0">
                  <c:v>62.45000000000001</c:v>
                </c:pt>
                <c:pt idx="27" formatCode="0">
                  <c:v>64.2</c:v>
                </c:pt>
                <c:pt idx="28" formatCode="0">
                  <c:v>65.599999999999994</c:v>
                </c:pt>
                <c:pt idx="29" formatCode="0">
                  <c:v>69.550000000000011</c:v>
                </c:pt>
                <c:pt idx="30" formatCode="0">
                  <c:v>68.100000000000009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6-A14A-A24F-7D3F36038CAD}"/>
            </c:ext>
          </c:extLst>
        </c:ser>
        <c:ser>
          <c:idx val="8"/>
          <c:order val="2"/>
          <c:tx>
            <c:strRef>
              <c:f>'In-sample (7 days)'!$T$4</c:f>
              <c:strCache>
                <c:ptCount val="1"/>
                <c:pt idx="0">
                  <c:v>Lag 2</c:v>
                </c:pt>
              </c:strCache>
            </c:strRef>
          </c:tx>
          <c:spPr>
            <a:ln w="12700" cap="rnd">
              <a:solidFill>
                <a:schemeClr val="accent3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(7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(7 days)'!$T$5:$T$35</c:f>
              <c:numCache>
                <c:formatCode>General</c:formatCode>
                <c:ptCount val="31"/>
                <c:pt idx="10" formatCode="0">
                  <c:v>0.4</c:v>
                </c:pt>
                <c:pt idx="11" formatCode="0">
                  <c:v>0.9</c:v>
                </c:pt>
                <c:pt idx="12" formatCode="0">
                  <c:v>2.0500000000000003</c:v>
                </c:pt>
                <c:pt idx="13" formatCode="0">
                  <c:v>3.9000000000000004</c:v>
                </c:pt>
                <c:pt idx="14" formatCode="0">
                  <c:v>5.9</c:v>
                </c:pt>
                <c:pt idx="15" formatCode="0">
                  <c:v>11.15</c:v>
                </c:pt>
                <c:pt idx="16" formatCode="0">
                  <c:v>12.15</c:v>
                </c:pt>
                <c:pt idx="17" formatCode="0">
                  <c:v>14.2</c:v>
                </c:pt>
                <c:pt idx="18" formatCode="0">
                  <c:v>16.25</c:v>
                </c:pt>
                <c:pt idx="19" formatCode="0">
                  <c:v>21.900000000000002</c:v>
                </c:pt>
                <c:pt idx="20" formatCode="0">
                  <c:v>28.5</c:v>
                </c:pt>
                <c:pt idx="21" formatCode="0">
                  <c:v>35.5</c:v>
                </c:pt>
                <c:pt idx="22" formatCode="0">
                  <c:v>38.1</c:v>
                </c:pt>
                <c:pt idx="23" formatCode="0">
                  <c:v>39.4</c:v>
                </c:pt>
                <c:pt idx="24" formatCode="0">
                  <c:v>44.35</c:v>
                </c:pt>
                <c:pt idx="25" formatCode="0">
                  <c:v>52.099999999999994</c:v>
                </c:pt>
                <c:pt idx="26" formatCode="0">
                  <c:v>56.300000000000011</c:v>
                </c:pt>
                <c:pt idx="27" formatCode="0">
                  <c:v>62.45000000000001</c:v>
                </c:pt>
                <c:pt idx="28" formatCode="0">
                  <c:v>64.2</c:v>
                </c:pt>
                <c:pt idx="29" formatCode="0">
                  <c:v>65.599999999999994</c:v>
                </c:pt>
                <c:pt idx="30" formatCode="0">
                  <c:v>69.550000000000011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66-A14A-A24F-7D3F36038CAD}"/>
            </c:ext>
          </c:extLst>
        </c:ser>
        <c:ser>
          <c:idx val="9"/>
          <c:order val="3"/>
          <c:tx>
            <c:strRef>
              <c:f>'In-sample (7 days)'!$U$4</c:f>
              <c:strCache>
                <c:ptCount val="1"/>
                <c:pt idx="0">
                  <c:v>Lag 3</c:v>
                </c:pt>
              </c:strCache>
            </c:strRef>
          </c:tx>
          <c:spPr>
            <a:ln w="12700" cap="rnd">
              <a:solidFill>
                <a:schemeClr val="accent4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(7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(7 days)'!$U$5:$U$35</c:f>
              <c:numCache>
                <c:formatCode>General</c:formatCode>
                <c:ptCount val="31"/>
                <c:pt idx="10" formatCode="0">
                  <c:v>0.60000000000000009</c:v>
                </c:pt>
                <c:pt idx="11" formatCode="0">
                  <c:v>1</c:v>
                </c:pt>
                <c:pt idx="12" formatCode="0">
                  <c:v>1.5</c:v>
                </c:pt>
                <c:pt idx="13" formatCode="0">
                  <c:v>2.6500000000000004</c:v>
                </c:pt>
                <c:pt idx="14" formatCode="0">
                  <c:v>4.5</c:v>
                </c:pt>
                <c:pt idx="15" formatCode="0">
                  <c:v>6.5</c:v>
                </c:pt>
                <c:pt idx="16" formatCode="0">
                  <c:v>11.75</c:v>
                </c:pt>
                <c:pt idx="17" formatCode="0">
                  <c:v>12.15</c:v>
                </c:pt>
                <c:pt idx="18" formatCode="0">
                  <c:v>14.2</c:v>
                </c:pt>
                <c:pt idx="19" formatCode="0">
                  <c:v>16.25</c:v>
                </c:pt>
                <c:pt idx="20" formatCode="0">
                  <c:v>21.900000000000002</c:v>
                </c:pt>
                <c:pt idx="21" formatCode="0">
                  <c:v>28.5</c:v>
                </c:pt>
                <c:pt idx="22" formatCode="0">
                  <c:v>35.5</c:v>
                </c:pt>
                <c:pt idx="23" formatCode="0">
                  <c:v>38.1</c:v>
                </c:pt>
                <c:pt idx="24" formatCode="0">
                  <c:v>39.4</c:v>
                </c:pt>
                <c:pt idx="25" formatCode="0">
                  <c:v>44.35</c:v>
                </c:pt>
                <c:pt idx="26" formatCode="0">
                  <c:v>52.099999999999994</c:v>
                </c:pt>
                <c:pt idx="27" formatCode="0">
                  <c:v>56.300000000000011</c:v>
                </c:pt>
                <c:pt idx="28" formatCode="0">
                  <c:v>62.45000000000001</c:v>
                </c:pt>
                <c:pt idx="29" formatCode="0">
                  <c:v>64.2</c:v>
                </c:pt>
                <c:pt idx="30" formatCode="0">
                  <c:v>65.599999999999994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66-A14A-A24F-7D3F36038CAD}"/>
            </c:ext>
          </c:extLst>
        </c:ser>
        <c:ser>
          <c:idx val="10"/>
          <c:order val="4"/>
          <c:tx>
            <c:strRef>
              <c:f>'In-sample (7 days)'!$V$4</c:f>
              <c:strCache>
                <c:ptCount val="1"/>
                <c:pt idx="0">
                  <c:v>Lag 4</c:v>
                </c:pt>
              </c:strCache>
            </c:strRef>
          </c:tx>
          <c:spPr>
            <a:ln w="12700" cap="rnd">
              <a:solidFill>
                <a:schemeClr val="accent5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(7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(7 days)'!$V$5:$V$35</c:f>
              <c:numCache>
                <c:formatCode>General</c:formatCode>
                <c:ptCount val="31"/>
                <c:pt idx="10" formatCode="0">
                  <c:v>0.45</c:v>
                </c:pt>
                <c:pt idx="11" formatCode="0">
                  <c:v>1.05</c:v>
                </c:pt>
                <c:pt idx="12" formatCode="0">
                  <c:v>1.4500000000000002</c:v>
                </c:pt>
                <c:pt idx="13" formatCode="0">
                  <c:v>1.9500000000000002</c:v>
                </c:pt>
                <c:pt idx="14" formatCode="0">
                  <c:v>3.1000000000000005</c:v>
                </c:pt>
                <c:pt idx="15" formatCode="0">
                  <c:v>4.9500000000000011</c:v>
                </c:pt>
                <c:pt idx="16" formatCode="0">
                  <c:v>6.9500000000000011</c:v>
                </c:pt>
                <c:pt idx="17" formatCode="0">
                  <c:v>11.75</c:v>
                </c:pt>
                <c:pt idx="18" formatCode="0">
                  <c:v>12.15</c:v>
                </c:pt>
                <c:pt idx="19" formatCode="0">
                  <c:v>14.2</c:v>
                </c:pt>
                <c:pt idx="20" formatCode="0">
                  <c:v>16.25</c:v>
                </c:pt>
                <c:pt idx="21" formatCode="0">
                  <c:v>21.900000000000002</c:v>
                </c:pt>
                <c:pt idx="22" formatCode="0">
                  <c:v>28.5</c:v>
                </c:pt>
                <c:pt idx="23" formatCode="0">
                  <c:v>35.5</c:v>
                </c:pt>
                <c:pt idx="24" formatCode="0">
                  <c:v>38.1</c:v>
                </c:pt>
                <c:pt idx="25" formatCode="0">
                  <c:v>39.4</c:v>
                </c:pt>
                <c:pt idx="26" formatCode="0">
                  <c:v>44.35</c:v>
                </c:pt>
                <c:pt idx="27" formatCode="0">
                  <c:v>52.099999999999994</c:v>
                </c:pt>
                <c:pt idx="28" formatCode="0">
                  <c:v>56.300000000000011</c:v>
                </c:pt>
                <c:pt idx="29" formatCode="0">
                  <c:v>62.45000000000001</c:v>
                </c:pt>
                <c:pt idx="30" formatCode="0">
                  <c:v>64.2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66-A14A-A24F-7D3F36038CAD}"/>
            </c:ext>
          </c:extLst>
        </c:ser>
        <c:ser>
          <c:idx val="2"/>
          <c:order val="5"/>
          <c:tx>
            <c:strRef>
              <c:f>'In-sample (7 days)'!$W$4</c:f>
              <c:strCache>
                <c:ptCount val="1"/>
                <c:pt idx="0">
                  <c:v>Lag 5</c:v>
                </c:pt>
              </c:strCache>
            </c:strRef>
          </c:tx>
          <c:spPr>
            <a:ln w="254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(7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(7 days)'!$W$5:$W$35</c:f>
              <c:numCache>
                <c:formatCode>General</c:formatCode>
                <c:ptCount val="31"/>
                <c:pt idx="10" formatCode="0">
                  <c:v>0.30000000000000004</c:v>
                </c:pt>
                <c:pt idx="11" formatCode="0">
                  <c:v>0.75</c:v>
                </c:pt>
                <c:pt idx="12" formatCode="0">
                  <c:v>1.35</c:v>
                </c:pt>
                <c:pt idx="13" formatCode="0">
                  <c:v>1.75</c:v>
                </c:pt>
                <c:pt idx="14" formatCode="0">
                  <c:v>2.25</c:v>
                </c:pt>
                <c:pt idx="15" formatCode="0">
                  <c:v>3.4000000000000004</c:v>
                </c:pt>
                <c:pt idx="16" formatCode="0">
                  <c:v>5.25</c:v>
                </c:pt>
                <c:pt idx="17" formatCode="0">
                  <c:v>6.9500000000000011</c:v>
                </c:pt>
                <c:pt idx="18" formatCode="0">
                  <c:v>11.75</c:v>
                </c:pt>
                <c:pt idx="19" formatCode="0">
                  <c:v>12.15</c:v>
                </c:pt>
                <c:pt idx="20" formatCode="0">
                  <c:v>14.2</c:v>
                </c:pt>
                <c:pt idx="21" formatCode="0">
                  <c:v>16.25</c:v>
                </c:pt>
                <c:pt idx="22" formatCode="0">
                  <c:v>21.900000000000002</c:v>
                </c:pt>
                <c:pt idx="23" formatCode="0">
                  <c:v>28.5</c:v>
                </c:pt>
                <c:pt idx="24" formatCode="0">
                  <c:v>35.5</c:v>
                </c:pt>
                <c:pt idx="25" formatCode="0">
                  <c:v>38.1</c:v>
                </c:pt>
                <c:pt idx="26" formatCode="0">
                  <c:v>39.4</c:v>
                </c:pt>
                <c:pt idx="27" formatCode="0">
                  <c:v>44.35</c:v>
                </c:pt>
                <c:pt idx="28" formatCode="0">
                  <c:v>52.099999999999994</c:v>
                </c:pt>
                <c:pt idx="29" formatCode="0">
                  <c:v>56.300000000000011</c:v>
                </c:pt>
                <c:pt idx="30" formatCode="0">
                  <c:v>62.45000000000001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66-A14A-A24F-7D3F36038CAD}"/>
            </c:ext>
          </c:extLst>
        </c:ser>
        <c:ser>
          <c:idx val="3"/>
          <c:order val="6"/>
          <c:tx>
            <c:strRef>
              <c:f>'In-sample (7 days)'!$X$4</c:f>
              <c:strCache>
                <c:ptCount val="1"/>
                <c:pt idx="0">
                  <c:v>Lag 6</c:v>
                </c:pt>
              </c:strCache>
            </c:strRef>
          </c:tx>
          <c:spPr>
            <a:ln w="1270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(7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(7 days)'!$X$5:$X$35</c:f>
              <c:numCache>
                <c:formatCode>General</c:formatCode>
                <c:ptCount val="31"/>
                <c:pt idx="10" formatCode="0">
                  <c:v>0.2</c:v>
                </c:pt>
                <c:pt idx="11" formatCode="0">
                  <c:v>0.5</c:v>
                </c:pt>
                <c:pt idx="12" formatCode="0">
                  <c:v>0.95</c:v>
                </c:pt>
                <c:pt idx="13" formatCode="0">
                  <c:v>1.55</c:v>
                </c:pt>
                <c:pt idx="14" formatCode="0">
                  <c:v>1.9500000000000002</c:v>
                </c:pt>
                <c:pt idx="15" formatCode="0">
                  <c:v>2.4500000000000002</c:v>
                </c:pt>
                <c:pt idx="16" formatCode="0">
                  <c:v>3.6000000000000005</c:v>
                </c:pt>
                <c:pt idx="17" formatCode="0">
                  <c:v>5.25</c:v>
                </c:pt>
                <c:pt idx="18" formatCode="0">
                  <c:v>6.9500000000000011</c:v>
                </c:pt>
                <c:pt idx="19" formatCode="0">
                  <c:v>11.75</c:v>
                </c:pt>
                <c:pt idx="20" formatCode="0">
                  <c:v>12.15</c:v>
                </c:pt>
                <c:pt idx="21" formatCode="0">
                  <c:v>14.2</c:v>
                </c:pt>
                <c:pt idx="22" formatCode="0">
                  <c:v>16.25</c:v>
                </c:pt>
                <c:pt idx="23" formatCode="0">
                  <c:v>21.900000000000002</c:v>
                </c:pt>
                <c:pt idx="24" formatCode="0">
                  <c:v>28.5</c:v>
                </c:pt>
                <c:pt idx="25" formatCode="0">
                  <c:v>35.5</c:v>
                </c:pt>
                <c:pt idx="26" formatCode="0">
                  <c:v>38.1</c:v>
                </c:pt>
                <c:pt idx="27" formatCode="0">
                  <c:v>39.4</c:v>
                </c:pt>
                <c:pt idx="28" formatCode="0">
                  <c:v>44.35</c:v>
                </c:pt>
                <c:pt idx="29" formatCode="0">
                  <c:v>52.099999999999994</c:v>
                </c:pt>
                <c:pt idx="30" formatCode="0">
                  <c:v>56.300000000000011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66-A14A-A24F-7D3F36038CAD}"/>
            </c:ext>
          </c:extLst>
        </c:ser>
        <c:ser>
          <c:idx val="4"/>
          <c:order val="7"/>
          <c:tx>
            <c:strRef>
              <c:f>'In-sample (7 days)'!$Y$4</c:f>
              <c:strCache>
                <c:ptCount val="1"/>
                <c:pt idx="0">
                  <c:v>Lag 7</c:v>
                </c:pt>
              </c:strCache>
            </c:strRef>
          </c:tx>
          <c:spPr>
            <a:ln w="1270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(7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(7 days)'!$Y$5:$Y$35</c:f>
              <c:numCache>
                <c:formatCode>General</c:formatCode>
                <c:ptCount val="31"/>
                <c:pt idx="10" formatCode="0">
                  <c:v>0.15000000000000002</c:v>
                </c:pt>
                <c:pt idx="11" formatCode="0">
                  <c:v>0.35000000000000003</c:v>
                </c:pt>
                <c:pt idx="12" formatCode="0">
                  <c:v>0.65000000000000013</c:v>
                </c:pt>
                <c:pt idx="13" formatCode="0">
                  <c:v>1.1000000000000001</c:v>
                </c:pt>
                <c:pt idx="14" formatCode="0">
                  <c:v>1.7000000000000002</c:v>
                </c:pt>
                <c:pt idx="15" formatCode="0">
                  <c:v>2.1</c:v>
                </c:pt>
                <c:pt idx="16" formatCode="0">
                  <c:v>2.6</c:v>
                </c:pt>
                <c:pt idx="17" formatCode="0">
                  <c:v>3.6000000000000005</c:v>
                </c:pt>
                <c:pt idx="18" formatCode="0">
                  <c:v>5.25</c:v>
                </c:pt>
                <c:pt idx="19" formatCode="0">
                  <c:v>6.9500000000000011</c:v>
                </c:pt>
                <c:pt idx="20" formatCode="0">
                  <c:v>11.75</c:v>
                </c:pt>
                <c:pt idx="21" formatCode="0">
                  <c:v>12.15</c:v>
                </c:pt>
                <c:pt idx="22" formatCode="0">
                  <c:v>14.2</c:v>
                </c:pt>
                <c:pt idx="23" formatCode="0">
                  <c:v>16.25</c:v>
                </c:pt>
                <c:pt idx="24" formatCode="0">
                  <c:v>21.900000000000002</c:v>
                </c:pt>
                <c:pt idx="25" formatCode="0">
                  <c:v>28.5</c:v>
                </c:pt>
                <c:pt idx="26" formatCode="0">
                  <c:v>35.5</c:v>
                </c:pt>
                <c:pt idx="27" formatCode="0">
                  <c:v>38.1</c:v>
                </c:pt>
                <c:pt idx="28" formatCode="0">
                  <c:v>39.4</c:v>
                </c:pt>
                <c:pt idx="29" formatCode="0">
                  <c:v>44.35</c:v>
                </c:pt>
                <c:pt idx="30" formatCode="0">
                  <c:v>52.099999999999994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66-A14A-A24F-7D3F36038CAD}"/>
            </c:ext>
          </c:extLst>
        </c:ser>
        <c:ser>
          <c:idx val="5"/>
          <c:order val="8"/>
          <c:tx>
            <c:strRef>
              <c:f>'In-sample (7 days)'!$Z$4</c:f>
              <c:strCache>
                <c:ptCount val="1"/>
                <c:pt idx="0">
                  <c:v>Lag 8</c:v>
                </c:pt>
              </c:strCache>
            </c:strRef>
          </c:tx>
          <c:spPr>
            <a:ln w="1270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(7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(7 days)'!$Z$5:$Z$35</c:f>
              <c:numCache>
                <c:formatCode>General</c:formatCode>
                <c:ptCount val="31"/>
                <c:pt idx="10" formatCode="0">
                  <c:v>0.15000000000000002</c:v>
                </c:pt>
                <c:pt idx="11" formatCode="0">
                  <c:v>0.30000000000000004</c:v>
                </c:pt>
                <c:pt idx="12" formatCode="0">
                  <c:v>0.5</c:v>
                </c:pt>
                <c:pt idx="13" formatCode="0">
                  <c:v>0.8</c:v>
                </c:pt>
                <c:pt idx="14" formatCode="0">
                  <c:v>1.25</c:v>
                </c:pt>
                <c:pt idx="15" formatCode="0">
                  <c:v>1.85</c:v>
                </c:pt>
                <c:pt idx="16" formatCode="0">
                  <c:v>2.25</c:v>
                </c:pt>
                <c:pt idx="17" formatCode="0">
                  <c:v>2.6</c:v>
                </c:pt>
                <c:pt idx="18" formatCode="0">
                  <c:v>3.6000000000000005</c:v>
                </c:pt>
                <c:pt idx="19" formatCode="0">
                  <c:v>5.25</c:v>
                </c:pt>
                <c:pt idx="20" formatCode="0">
                  <c:v>6.9500000000000011</c:v>
                </c:pt>
                <c:pt idx="21" formatCode="0">
                  <c:v>11.75</c:v>
                </c:pt>
                <c:pt idx="22" formatCode="0">
                  <c:v>12.15</c:v>
                </c:pt>
                <c:pt idx="23" formatCode="0">
                  <c:v>14.2</c:v>
                </c:pt>
                <c:pt idx="24" formatCode="0">
                  <c:v>16.25</c:v>
                </c:pt>
                <c:pt idx="25" formatCode="0">
                  <c:v>21.900000000000002</c:v>
                </c:pt>
                <c:pt idx="26" formatCode="0">
                  <c:v>28.5</c:v>
                </c:pt>
                <c:pt idx="27" formatCode="0">
                  <c:v>35.5</c:v>
                </c:pt>
                <c:pt idx="28" formatCode="0">
                  <c:v>38.1</c:v>
                </c:pt>
                <c:pt idx="29" formatCode="0">
                  <c:v>39.4</c:v>
                </c:pt>
                <c:pt idx="30" formatCode="0">
                  <c:v>44.35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66-A14A-A24F-7D3F36038CAD}"/>
            </c:ext>
          </c:extLst>
        </c:ser>
        <c:ser>
          <c:idx val="6"/>
          <c:order val="9"/>
          <c:tx>
            <c:strRef>
              <c:f>'In-sample (7 days)'!$AA$4</c:f>
              <c:strCache>
                <c:ptCount val="1"/>
                <c:pt idx="0">
                  <c:v>Lag 9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(7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(7 days)'!$AA$5:$AA$35</c:f>
              <c:numCache>
                <c:formatCode>General</c:formatCode>
                <c:ptCount val="31"/>
                <c:pt idx="10" formatCode="0">
                  <c:v>0.1</c:v>
                </c:pt>
                <c:pt idx="11" formatCode="0">
                  <c:v>0.25</c:v>
                </c:pt>
                <c:pt idx="12" formatCode="0">
                  <c:v>0.4</c:v>
                </c:pt>
                <c:pt idx="13" formatCode="0">
                  <c:v>0.60000000000000009</c:v>
                </c:pt>
                <c:pt idx="14" formatCode="0">
                  <c:v>0.90000000000000013</c:v>
                </c:pt>
                <c:pt idx="15" formatCode="0">
                  <c:v>1.35</c:v>
                </c:pt>
                <c:pt idx="16" formatCode="0">
                  <c:v>1.9500000000000002</c:v>
                </c:pt>
                <c:pt idx="17" formatCode="0">
                  <c:v>2.25</c:v>
                </c:pt>
                <c:pt idx="18" formatCode="0">
                  <c:v>2.6</c:v>
                </c:pt>
                <c:pt idx="19" formatCode="0">
                  <c:v>3.6000000000000005</c:v>
                </c:pt>
                <c:pt idx="20" formatCode="0">
                  <c:v>5.25</c:v>
                </c:pt>
                <c:pt idx="21" formatCode="0">
                  <c:v>6.9500000000000011</c:v>
                </c:pt>
                <c:pt idx="22" formatCode="0">
                  <c:v>11.75</c:v>
                </c:pt>
                <c:pt idx="23" formatCode="0">
                  <c:v>12.15</c:v>
                </c:pt>
                <c:pt idx="24" formatCode="0">
                  <c:v>14.2</c:v>
                </c:pt>
                <c:pt idx="25" formatCode="0">
                  <c:v>16.25</c:v>
                </c:pt>
                <c:pt idx="26" formatCode="0">
                  <c:v>21.900000000000002</c:v>
                </c:pt>
                <c:pt idx="27" formatCode="0">
                  <c:v>28.5</c:v>
                </c:pt>
                <c:pt idx="28" formatCode="0">
                  <c:v>35.5</c:v>
                </c:pt>
                <c:pt idx="29" formatCode="0">
                  <c:v>38.1</c:v>
                </c:pt>
                <c:pt idx="30" formatCode="0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66-A14A-A24F-7D3F36038CAD}"/>
            </c:ext>
          </c:extLst>
        </c:ser>
        <c:ser>
          <c:idx val="7"/>
          <c:order val="10"/>
          <c:tx>
            <c:strRef>
              <c:f>'In-sample (7 days)'!$AB$4</c:f>
              <c:strCache>
                <c:ptCount val="1"/>
                <c:pt idx="0">
                  <c:v>Lag 10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'In-sample (7 days)'!$A$5:$A$35</c:f>
              <c:numCache>
                <c:formatCode>yyyy\-mm\-dd;@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'In-sample (7 days)'!$AB$5:$AB$35</c:f>
              <c:numCache>
                <c:formatCode>General</c:formatCode>
                <c:ptCount val="31"/>
                <c:pt idx="10" formatCode="0">
                  <c:v>0.05</c:v>
                </c:pt>
                <c:pt idx="11" formatCode="0">
                  <c:v>0.15000000000000002</c:v>
                </c:pt>
                <c:pt idx="12" formatCode="0">
                  <c:v>0.30000000000000004</c:v>
                </c:pt>
                <c:pt idx="13" formatCode="0">
                  <c:v>0.45000000000000007</c:v>
                </c:pt>
                <c:pt idx="14" formatCode="0">
                  <c:v>0.65000000000000013</c:v>
                </c:pt>
                <c:pt idx="15" formatCode="0">
                  <c:v>0.95000000000000018</c:v>
                </c:pt>
                <c:pt idx="16" formatCode="0">
                  <c:v>1.4000000000000001</c:v>
                </c:pt>
                <c:pt idx="17" formatCode="0">
                  <c:v>1.9500000000000002</c:v>
                </c:pt>
                <c:pt idx="18" formatCode="0">
                  <c:v>2.25</c:v>
                </c:pt>
                <c:pt idx="19" formatCode="0">
                  <c:v>2.6</c:v>
                </c:pt>
                <c:pt idx="20" formatCode="0">
                  <c:v>3.6000000000000005</c:v>
                </c:pt>
                <c:pt idx="21" formatCode="0">
                  <c:v>5.25</c:v>
                </c:pt>
                <c:pt idx="22" formatCode="0">
                  <c:v>6.9500000000000011</c:v>
                </c:pt>
                <c:pt idx="23" formatCode="0">
                  <c:v>11.75</c:v>
                </c:pt>
                <c:pt idx="24" formatCode="0">
                  <c:v>12.15</c:v>
                </c:pt>
                <c:pt idx="25" formatCode="0">
                  <c:v>14.2</c:v>
                </c:pt>
                <c:pt idx="26" formatCode="0">
                  <c:v>16.25</c:v>
                </c:pt>
                <c:pt idx="27" formatCode="0">
                  <c:v>21.900000000000002</c:v>
                </c:pt>
                <c:pt idx="28" formatCode="0">
                  <c:v>28.5</c:v>
                </c:pt>
                <c:pt idx="29" formatCode="0">
                  <c:v>35.5</c:v>
                </c:pt>
                <c:pt idx="30" formatCode="0">
                  <c:v>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66-A14A-A24F-7D3F36038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936015"/>
        <c:axId val="507062703"/>
      </c:lineChart>
      <c:dateAx>
        <c:axId val="530936015"/>
        <c:scaling>
          <c:orientation val="minMax"/>
        </c:scaling>
        <c:delete val="0"/>
        <c:axPos val="b"/>
        <c:numFmt formatCode="yyyy\-mm\-d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07062703"/>
        <c:crosses val="autoZero"/>
        <c:auto val="1"/>
        <c:lblOffset val="100"/>
        <c:baseTimeUnit val="days"/>
      </c:dateAx>
      <c:valAx>
        <c:axId val="50706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Number of intensive care patients</a:t>
                </a:r>
                <a:endParaRPr lang="de-DE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30936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089976851851852"/>
          <c:y val="4.9051234567901232E-2"/>
          <c:w val="0.76056081610126669"/>
          <c:h val="0.199437848827653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'In-sample (14 days)'!$E$4</c:f>
              <c:strCache>
                <c:ptCount val="1"/>
                <c:pt idx="0">
                  <c:v>Krankenhaus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'Prediction (14 days)'!$A$5:$A$96</c:f>
              <c:numCache>
                <c:formatCode>yyyy\-mm\-dd;@</c:formatCode>
                <c:ptCount val="9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</c:numCache>
            </c:numRef>
          </c:cat>
          <c:val>
            <c:numRef>
              <c:f>'In-sample (14 days)'!$E$5:$E$60</c:f>
            </c:numRef>
          </c:val>
          <c:smooth val="0"/>
          <c:extLst>
            <c:ext xmlns:c16="http://schemas.microsoft.com/office/drawing/2014/chart" uri="{C3380CC4-5D6E-409C-BE32-E72D297353CC}">
              <c16:uniqueId val="{00000000-43EE-CE4A-8E3E-B02019319ACB}"/>
            </c:ext>
          </c:extLst>
        </c:ser>
        <c:ser>
          <c:idx val="4"/>
          <c:order val="1"/>
          <c:tx>
            <c:strRef>
              <c:f>'Prediction (14 days)'!$F$4</c:f>
              <c:strCache>
                <c:ptCount val="1"/>
                <c:pt idx="0">
                  <c:v>ICU patients (observed)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'Prediction (14 days)'!$A$5:$A$96</c:f>
              <c:numCache>
                <c:formatCode>yyyy\-mm\-dd;@</c:formatCode>
                <c:ptCount val="9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</c:numCache>
            </c:numRef>
          </c:cat>
          <c:val>
            <c:numRef>
              <c:f>'Prediction (14 days)'!$F$5:$F$65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15</c:v>
                </c:pt>
                <c:pt idx="19">
                  <c:v>18</c:v>
                </c:pt>
                <c:pt idx="20">
                  <c:v>14</c:v>
                </c:pt>
                <c:pt idx="21">
                  <c:v>20</c:v>
                </c:pt>
                <c:pt idx="22">
                  <c:v>22</c:v>
                </c:pt>
                <c:pt idx="23">
                  <c:v>26</c:v>
                </c:pt>
                <c:pt idx="24">
                  <c:v>38</c:v>
                </c:pt>
                <c:pt idx="25">
                  <c:v>46</c:v>
                </c:pt>
                <c:pt idx="26">
                  <c:v>53</c:v>
                </c:pt>
                <c:pt idx="27">
                  <c:v>64</c:v>
                </c:pt>
                <c:pt idx="28">
                  <c:v>70</c:v>
                </c:pt>
                <c:pt idx="29">
                  <c:v>84</c:v>
                </c:pt>
                <c:pt idx="3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E-CE4A-8E3E-B02019319ACB}"/>
            </c:ext>
          </c:extLst>
        </c:ser>
        <c:ser>
          <c:idx val="14"/>
          <c:order val="2"/>
          <c:tx>
            <c:strRef>
              <c:f>'Prediction (14 days)'!$X$4</c:f>
              <c:strCache>
                <c:ptCount val="1"/>
                <c:pt idx="0">
                  <c:v>Predicted Model with lag 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'Prediction (14 days)'!$A$5:$A$96</c:f>
              <c:numCache>
                <c:formatCode>yyyy\-mm\-dd;@</c:formatCode>
                <c:ptCount val="9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</c:numCache>
            </c:numRef>
          </c:cat>
          <c:val>
            <c:numRef>
              <c:f>'Prediction (14 days)'!$X$5:$X$96</c:f>
              <c:numCache>
                <c:formatCode>General</c:formatCode>
                <c:ptCount val="92"/>
                <c:pt idx="30" formatCode="0">
                  <c:v>92</c:v>
                </c:pt>
                <c:pt idx="31" formatCode="0">
                  <c:v>97.35</c:v>
                </c:pt>
                <c:pt idx="32" formatCode="0">
                  <c:v>100.6</c:v>
                </c:pt>
                <c:pt idx="33" formatCode="0">
                  <c:v>103.85</c:v>
                </c:pt>
                <c:pt idx="34" formatCode="0">
                  <c:v>113.8</c:v>
                </c:pt>
                <c:pt idx="35" formatCode="0">
                  <c:v>117.6</c:v>
                </c:pt>
                <c:pt idx="36" formatCode="0">
                  <c:v>122.54249999999999</c:v>
                </c:pt>
                <c:pt idx="37" formatCode="0">
                  <c:v>125.83212499999999</c:v>
                </c:pt>
                <c:pt idx="38" formatCode="0">
                  <c:v>121.48623124999999</c:v>
                </c:pt>
                <c:pt idx="39" formatCode="0">
                  <c:v>121.52304281249998</c:v>
                </c:pt>
                <c:pt idx="40" formatCode="0">
                  <c:v>122.96169495312499</c:v>
                </c:pt>
                <c:pt idx="41" formatCode="0">
                  <c:v>120.82227970078125</c:v>
                </c:pt>
                <c:pt idx="42" formatCode="0">
                  <c:v>124.12589368582033</c:v>
                </c:pt>
                <c:pt idx="43" formatCode="0">
                  <c:v>122.89468837011137</c:v>
                </c:pt>
                <c:pt idx="44" formatCode="0">
                  <c:v>118.55192278861696</c:v>
                </c:pt>
                <c:pt idx="45" formatCode="0">
                  <c:v>118.57201892804784</c:v>
                </c:pt>
                <c:pt idx="46" formatCode="0">
                  <c:v>120.63061987445022</c:v>
                </c:pt>
                <c:pt idx="47" formatCode="0">
                  <c:v>126.25465086817272</c:v>
                </c:pt>
                <c:pt idx="48" formatCode="0">
                  <c:v>132.77238341158136</c:v>
                </c:pt>
                <c:pt idx="49" formatCode="0">
                  <c:v>136.06350258216042</c:v>
                </c:pt>
                <c:pt idx="50" formatCode="0">
                  <c:v>142.86667771126847</c:v>
                </c:pt>
                <c:pt idx="51" formatCode="0">
                  <c:v>150.0100115968319</c:v>
                </c:pt>
                <c:pt idx="52" formatCode="0">
                  <c:v>157.51051217667356</c:v>
                </c:pt>
                <c:pt idx="53" formatCode="0">
                  <c:v>165.38603778550723</c:v>
                </c:pt>
                <c:pt idx="54" formatCode="0">
                  <c:v>173.65533967478262</c:v>
                </c:pt>
                <c:pt idx="55" formatCode="0">
                  <c:v>182.33810665852175</c:v>
                </c:pt>
                <c:pt idx="56" formatCode="0">
                  <c:v>191.45501199144786</c:v>
                </c:pt>
                <c:pt idx="57" formatCode="0">
                  <c:v>201.02776259102026</c:v>
                </c:pt>
                <c:pt idx="58" formatCode="0">
                  <c:v>211.07915072057125</c:v>
                </c:pt>
                <c:pt idx="59" formatCode="0">
                  <c:v>221.63310825659983</c:v>
                </c:pt>
                <c:pt idx="60" formatCode="0">
                  <c:v>232.71476366942986</c:v>
                </c:pt>
                <c:pt idx="61" formatCode="0">
                  <c:v>244.35050185290135</c:v>
                </c:pt>
                <c:pt idx="62" formatCode="0">
                  <c:v>256.56802694554642</c:v>
                </c:pt>
                <c:pt idx="63" formatCode="0">
                  <c:v>269.39642829282377</c:v>
                </c:pt>
                <c:pt idx="64" formatCode="0">
                  <c:v>282.86624970746499</c:v>
                </c:pt>
                <c:pt idx="65" formatCode="0">
                  <c:v>297.00956219283819</c:v>
                </c:pt>
                <c:pt idx="66" formatCode="0">
                  <c:v>311.86004030248012</c:v>
                </c:pt>
                <c:pt idx="67" formatCode="0">
                  <c:v>327.45304231760417</c:v>
                </c:pt>
                <c:pt idx="68" formatCode="0">
                  <c:v>343.82569443348439</c:v>
                </c:pt>
                <c:pt idx="69" formatCode="0">
                  <c:v>361.01697915515865</c:v>
                </c:pt>
                <c:pt idx="70" formatCode="0">
                  <c:v>379.06782811291657</c:v>
                </c:pt>
                <c:pt idx="71" formatCode="0">
                  <c:v>398.02121951856242</c:v>
                </c:pt>
                <c:pt idx="72" formatCode="0">
                  <c:v>417.92228049449056</c:v>
                </c:pt>
                <c:pt idx="73" formatCode="0">
                  <c:v>438.81839451921519</c:v>
                </c:pt>
                <c:pt idx="74" formatCode="0">
                  <c:v>460.75931424517586</c:v>
                </c:pt>
                <c:pt idx="75" formatCode="0">
                  <c:v>483.79727995743468</c:v>
                </c:pt>
                <c:pt idx="76" formatCode="0">
                  <c:v>507.98714395530646</c:v>
                </c:pt>
                <c:pt idx="77" formatCode="0">
                  <c:v>533.38650115307178</c:v>
                </c:pt>
                <c:pt idx="78" formatCode="0">
                  <c:v>560.05582621072551</c:v>
                </c:pt>
                <c:pt idx="79" formatCode="0">
                  <c:v>588.05861752126179</c:v>
                </c:pt>
                <c:pt idx="80" formatCode="0">
                  <c:v>617.46154839732492</c:v>
                </c:pt>
                <c:pt idx="81" formatCode="0">
                  <c:v>648.33462581719118</c:v>
                </c:pt>
                <c:pt idx="82" formatCode="0">
                  <c:v>680.7513571080508</c:v>
                </c:pt>
                <c:pt idx="83" formatCode="0">
                  <c:v>714.78892496345338</c:v>
                </c:pt>
                <c:pt idx="84" formatCode="0">
                  <c:v>750.52837121162634</c:v>
                </c:pt>
                <c:pt idx="85" formatCode="0">
                  <c:v>788.05478977220753</c:v>
                </c:pt>
                <c:pt idx="86" formatCode="0">
                  <c:v>827.45752926081764</c:v>
                </c:pt>
                <c:pt idx="87" formatCode="0">
                  <c:v>868.83040572385846</c:v>
                </c:pt>
                <c:pt idx="88" formatCode="0">
                  <c:v>912.27192601005129</c:v>
                </c:pt>
                <c:pt idx="89" formatCode="0">
                  <c:v>957.88552231055405</c:v>
                </c:pt>
                <c:pt idx="90" formatCode="0">
                  <c:v>1005.7797984260816</c:v>
                </c:pt>
                <c:pt idx="91" formatCode="0">
                  <c:v>1056.0687883473859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EE-CE4A-8E3E-B02019319ACB}"/>
            </c:ext>
          </c:extLst>
        </c:ser>
        <c:ser>
          <c:idx val="0"/>
          <c:order val="3"/>
          <c:tx>
            <c:strRef>
              <c:f>'Prediction (14 days)'!$H$4</c:f>
              <c:strCache>
                <c:ptCount val="1"/>
                <c:pt idx="0">
                  <c:v>Capacity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'Prediction (14 days)'!$A$5:$A$96</c:f>
              <c:numCache>
                <c:formatCode>yyyy\-mm\-dd;@</c:formatCode>
                <c:ptCount val="92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</c:numCache>
            </c:numRef>
          </c:cat>
          <c:val>
            <c:numRef>
              <c:f>'Prediction (14 days)'!$H$5:$H$96</c:f>
              <c:numCache>
                <c:formatCode>General</c:formatCode>
                <c:ptCount val="92"/>
                <c:pt idx="0" formatCode="0">
                  <c:v>1045</c:v>
                </c:pt>
                <c:pt idx="1">
                  <c:v>1045</c:v>
                </c:pt>
                <c:pt idx="2">
                  <c:v>1045</c:v>
                </c:pt>
                <c:pt idx="3">
                  <c:v>1045</c:v>
                </c:pt>
                <c:pt idx="4">
                  <c:v>1045</c:v>
                </c:pt>
                <c:pt idx="5">
                  <c:v>1045</c:v>
                </c:pt>
                <c:pt idx="6">
                  <c:v>1045</c:v>
                </c:pt>
                <c:pt idx="7">
                  <c:v>1045</c:v>
                </c:pt>
                <c:pt idx="8">
                  <c:v>1045</c:v>
                </c:pt>
                <c:pt idx="9">
                  <c:v>1045</c:v>
                </c:pt>
                <c:pt idx="10">
                  <c:v>1045</c:v>
                </c:pt>
                <c:pt idx="11">
                  <c:v>1045</c:v>
                </c:pt>
                <c:pt idx="12">
                  <c:v>1045</c:v>
                </c:pt>
                <c:pt idx="13">
                  <c:v>1045</c:v>
                </c:pt>
                <c:pt idx="14">
                  <c:v>1045</c:v>
                </c:pt>
                <c:pt idx="15">
                  <c:v>1045</c:v>
                </c:pt>
                <c:pt idx="16">
                  <c:v>1045</c:v>
                </c:pt>
                <c:pt idx="17">
                  <c:v>1045</c:v>
                </c:pt>
                <c:pt idx="18">
                  <c:v>1045</c:v>
                </c:pt>
                <c:pt idx="19">
                  <c:v>1045</c:v>
                </c:pt>
                <c:pt idx="20">
                  <c:v>1045</c:v>
                </c:pt>
                <c:pt idx="21">
                  <c:v>1045</c:v>
                </c:pt>
                <c:pt idx="22">
                  <c:v>1045</c:v>
                </c:pt>
                <c:pt idx="23">
                  <c:v>1045</c:v>
                </c:pt>
                <c:pt idx="24">
                  <c:v>1045</c:v>
                </c:pt>
                <c:pt idx="25">
                  <c:v>1045</c:v>
                </c:pt>
                <c:pt idx="26">
                  <c:v>1045</c:v>
                </c:pt>
                <c:pt idx="27">
                  <c:v>1045</c:v>
                </c:pt>
                <c:pt idx="28">
                  <c:v>1045</c:v>
                </c:pt>
                <c:pt idx="29">
                  <c:v>1045</c:v>
                </c:pt>
                <c:pt idx="30">
                  <c:v>1045</c:v>
                </c:pt>
                <c:pt idx="31">
                  <c:v>1045</c:v>
                </c:pt>
                <c:pt idx="32">
                  <c:v>1045</c:v>
                </c:pt>
                <c:pt idx="33">
                  <c:v>1045</c:v>
                </c:pt>
                <c:pt idx="34">
                  <c:v>1045</c:v>
                </c:pt>
                <c:pt idx="35">
                  <c:v>1045</c:v>
                </c:pt>
                <c:pt idx="36">
                  <c:v>1045</c:v>
                </c:pt>
                <c:pt idx="37">
                  <c:v>1045</c:v>
                </c:pt>
                <c:pt idx="38">
                  <c:v>1045</c:v>
                </c:pt>
                <c:pt idx="39">
                  <c:v>1045</c:v>
                </c:pt>
                <c:pt idx="40">
                  <c:v>1045</c:v>
                </c:pt>
                <c:pt idx="41">
                  <c:v>1045</c:v>
                </c:pt>
                <c:pt idx="42">
                  <c:v>1045</c:v>
                </c:pt>
                <c:pt idx="43">
                  <c:v>1045</c:v>
                </c:pt>
                <c:pt idx="44">
                  <c:v>1045</c:v>
                </c:pt>
                <c:pt idx="45">
                  <c:v>1045</c:v>
                </c:pt>
                <c:pt idx="46">
                  <c:v>1045</c:v>
                </c:pt>
                <c:pt idx="47">
                  <c:v>1045</c:v>
                </c:pt>
                <c:pt idx="48">
                  <c:v>1045</c:v>
                </c:pt>
                <c:pt idx="49">
                  <c:v>1045</c:v>
                </c:pt>
                <c:pt idx="50">
                  <c:v>1045</c:v>
                </c:pt>
                <c:pt idx="51">
                  <c:v>1045</c:v>
                </c:pt>
                <c:pt idx="52">
                  <c:v>1045</c:v>
                </c:pt>
                <c:pt idx="53">
                  <c:v>1045</c:v>
                </c:pt>
                <c:pt idx="54">
                  <c:v>1045</c:v>
                </c:pt>
                <c:pt idx="55">
                  <c:v>1045</c:v>
                </c:pt>
                <c:pt idx="56">
                  <c:v>1045</c:v>
                </c:pt>
                <c:pt idx="57">
                  <c:v>1045</c:v>
                </c:pt>
                <c:pt idx="58">
                  <c:v>1045</c:v>
                </c:pt>
                <c:pt idx="59">
                  <c:v>1045</c:v>
                </c:pt>
                <c:pt idx="60">
                  <c:v>1045</c:v>
                </c:pt>
                <c:pt idx="61">
                  <c:v>1045</c:v>
                </c:pt>
                <c:pt idx="62">
                  <c:v>1045</c:v>
                </c:pt>
                <c:pt idx="63">
                  <c:v>1045</c:v>
                </c:pt>
                <c:pt idx="64">
                  <c:v>1045</c:v>
                </c:pt>
                <c:pt idx="65">
                  <c:v>1045</c:v>
                </c:pt>
                <c:pt idx="66">
                  <c:v>1045</c:v>
                </c:pt>
                <c:pt idx="67">
                  <c:v>1045</c:v>
                </c:pt>
                <c:pt idx="68">
                  <c:v>1045</c:v>
                </c:pt>
                <c:pt idx="69">
                  <c:v>1045</c:v>
                </c:pt>
                <c:pt idx="70">
                  <c:v>1045</c:v>
                </c:pt>
                <c:pt idx="71">
                  <c:v>1045</c:v>
                </c:pt>
                <c:pt idx="72">
                  <c:v>1045</c:v>
                </c:pt>
                <c:pt idx="73">
                  <c:v>1045</c:v>
                </c:pt>
                <c:pt idx="74">
                  <c:v>1045</c:v>
                </c:pt>
                <c:pt idx="75">
                  <c:v>1045</c:v>
                </c:pt>
                <c:pt idx="76">
                  <c:v>1045</c:v>
                </c:pt>
                <c:pt idx="77">
                  <c:v>1045</c:v>
                </c:pt>
                <c:pt idx="78">
                  <c:v>1045</c:v>
                </c:pt>
                <c:pt idx="79">
                  <c:v>1045</c:v>
                </c:pt>
                <c:pt idx="80">
                  <c:v>1045</c:v>
                </c:pt>
                <c:pt idx="81">
                  <c:v>1045</c:v>
                </c:pt>
                <c:pt idx="82">
                  <c:v>1045</c:v>
                </c:pt>
                <c:pt idx="83">
                  <c:v>1045</c:v>
                </c:pt>
                <c:pt idx="84">
                  <c:v>1045</c:v>
                </c:pt>
                <c:pt idx="85">
                  <c:v>1045</c:v>
                </c:pt>
                <c:pt idx="86">
                  <c:v>1045</c:v>
                </c:pt>
                <c:pt idx="87">
                  <c:v>1045</c:v>
                </c:pt>
                <c:pt idx="88">
                  <c:v>1045</c:v>
                </c:pt>
                <c:pt idx="89">
                  <c:v>1045</c:v>
                </c:pt>
                <c:pt idx="90">
                  <c:v>1045</c:v>
                </c:pt>
                <c:pt idx="91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3EE-CE4A-8E3E-B02019319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986160"/>
        <c:axId val="180939504"/>
      </c:lineChart>
      <c:dateAx>
        <c:axId val="180986160"/>
        <c:scaling>
          <c:orientation val="minMax"/>
        </c:scaling>
        <c:delete val="0"/>
        <c:axPos val="b"/>
        <c:numFmt formatCode="yyyy\-mm\-d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0939504"/>
        <c:crosses val="autoZero"/>
        <c:auto val="1"/>
        <c:lblOffset val="100"/>
        <c:baseTimeUnit val="days"/>
      </c:dateAx>
      <c:valAx>
        <c:axId val="18093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Number of ICU</a:t>
                </a:r>
                <a:r>
                  <a:rPr lang="de-DE" baseline="0"/>
                  <a:t> patients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098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1308485</xdr:colOff>
      <xdr:row>4</xdr:row>
      <xdr:rowOff>168051</xdr:rowOff>
    </xdr:from>
    <xdr:to>
      <xdr:col>11</xdr:col>
      <xdr:colOff>597233</xdr:colOff>
      <xdr:row>20</xdr:row>
      <xdr:rowOff>93222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EE204D6-447C-6B47-9DDA-82A3CA64A19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281070</xdr:colOff>
      <xdr:row>5</xdr:row>
      <xdr:rowOff>18729</xdr:rowOff>
    </xdr:from>
    <xdr:to>
      <xdr:col>3</xdr:col>
      <xdr:colOff>1131888</xdr:colOff>
      <xdr:row>19</xdr:row>
      <xdr:rowOff>138595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CC2C6EA-E0A8-B446-BB15-7078D96691D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1305277</xdr:colOff>
      <xdr:row>5</xdr:row>
      <xdr:rowOff>14110</xdr:rowOff>
    </xdr:from>
    <xdr:to>
      <xdr:col>7</xdr:col>
      <xdr:colOff>531166</xdr:colOff>
      <xdr:row>19</xdr:row>
      <xdr:rowOff>128332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862D1C35-511A-CD4B-9660-DA9B3AD48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1082707</xdr:colOff>
      <xdr:row>11</xdr:row>
      <xdr:rowOff>196273</xdr:rowOff>
    </xdr:from>
    <xdr:to>
      <xdr:col>6</xdr:col>
      <xdr:colOff>611344</xdr:colOff>
      <xdr:row>27</xdr:row>
      <xdr:rowOff>121444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A1AA439-E696-134A-8092-BCB39AA9403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1082707</xdr:colOff>
      <xdr:row>11</xdr:row>
      <xdr:rowOff>196273</xdr:rowOff>
    </xdr:from>
    <xdr:to>
      <xdr:col>6</xdr:col>
      <xdr:colOff>611344</xdr:colOff>
      <xdr:row>27</xdr:row>
      <xdr:rowOff>121444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3A55249-29B0-1A47-A732-81FB59A7647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973667</xdr:colOff>
      <xdr:row>6</xdr:row>
      <xdr:rowOff>42333</xdr:rowOff>
    </xdr:from>
    <xdr:to>
      <xdr:col>6</xdr:col>
      <xdr:colOff>1368778</xdr:colOff>
      <xdr:row>29</xdr:row>
      <xdr:rowOff>164284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CA74E36-F69F-7047-AEB3-B0777397EE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rlin.de/sen/gpg/service/presse/2020/" TargetMode="External"/><Relationship Id="rId2" Type="http://schemas.openxmlformats.org/officeDocument/2006/relationships/hyperlink" Target="https://www.tagesspiegel.de/berlin/fuer-schwerkranke-in-der-coronavirus-pandemie-berliner-kliniken-wollen-mehr-beatmungsplaetze-schaffen/25646048.html" TargetMode="External"/><Relationship Id="rId1" Type="http://schemas.openxmlformats.org/officeDocument/2006/relationships/hyperlink" Target="https://www.bz-berlin.de/berlin/80-prozent-der-betten-mit-beatmungsgeraeten-belegt-koennen-berlins-kliniken-die-corona-krise-pack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431D2-8715-D94E-8909-3BCA4F417E54}">
  <dimension ref="A1:AL60"/>
  <sheetViews>
    <sheetView tabSelected="1" zoomScaleNormal="100" workbookViewId="0"/>
  </sheetViews>
  <sheetFormatPr baseColWidth="10" defaultRowHeight="16" x14ac:dyDescent="0.2"/>
  <cols>
    <col min="2" max="2" width="18.33203125" style="3" bestFit="1" customWidth="1"/>
    <col min="3" max="3" width="23.5" style="3" bestFit="1" customWidth="1"/>
    <col min="4" max="4" width="23.5" style="3" customWidth="1"/>
    <col min="5" max="5" width="10.83203125" style="3" hidden="1" customWidth="1"/>
    <col min="6" max="6" width="21.6640625" style="3" bestFit="1" customWidth="1"/>
    <col min="7" max="7" width="21.6640625" style="3" customWidth="1"/>
    <col min="8" max="8" width="17.1640625" style="10" customWidth="1"/>
    <col min="9" max="9" width="18.6640625" style="15" customWidth="1"/>
    <col min="10" max="10" width="19.5" style="15" customWidth="1"/>
    <col min="11" max="11" width="16.5" style="15" customWidth="1"/>
    <col min="12" max="12" width="16.83203125" customWidth="1"/>
    <col min="13" max="13" width="16.6640625" bestFit="1" customWidth="1"/>
    <col min="14" max="14" width="17.6640625" customWidth="1"/>
    <col min="15" max="16" width="16.33203125" bestFit="1" customWidth="1"/>
    <col min="17" max="17" width="17.33203125" bestFit="1" customWidth="1"/>
    <col min="19" max="19" width="10.83203125" style="9"/>
    <col min="20" max="22" width="10.83203125" style="18"/>
    <col min="28" max="28" width="13.1640625" style="38" bestFit="1" customWidth="1"/>
    <col min="29" max="32" width="10.83203125" style="18" customWidth="1"/>
    <col min="33" max="38" width="10.83203125" customWidth="1"/>
  </cols>
  <sheetData>
    <row r="1" spans="1:38" x14ac:dyDescent="0.2">
      <c r="A1" s="3" t="s">
        <v>0</v>
      </c>
      <c r="B1" s="52">
        <v>43922</v>
      </c>
      <c r="D1" s="24"/>
      <c r="H1" s="10" t="s">
        <v>24</v>
      </c>
      <c r="I1"/>
      <c r="J1"/>
      <c r="K1" s="2">
        <v>0.05</v>
      </c>
      <c r="S1" s="10" t="s">
        <v>23</v>
      </c>
      <c r="T1" s="15"/>
      <c r="U1" s="15"/>
      <c r="V1" s="15"/>
      <c r="AC1" s="18" t="s">
        <v>2</v>
      </c>
    </row>
    <row r="2" spans="1:38" s="8" customFormat="1" x14ac:dyDescent="0.2">
      <c r="B2" s="6"/>
      <c r="C2" s="6"/>
      <c r="D2" s="6"/>
      <c r="E2" s="6"/>
      <c r="F2" s="6"/>
      <c r="G2" s="6"/>
      <c r="H2" s="29"/>
      <c r="I2" s="6"/>
      <c r="J2" s="6"/>
      <c r="K2" s="6"/>
      <c r="O2" s="30"/>
      <c r="S2" s="29"/>
      <c r="T2" s="15"/>
      <c r="U2" s="15"/>
      <c r="V2" s="6"/>
      <c r="AB2" s="39"/>
    </row>
    <row r="3" spans="1:38" x14ac:dyDescent="0.2">
      <c r="B3" s="3" t="s">
        <v>28</v>
      </c>
      <c r="H3" s="26" t="s">
        <v>31</v>
      </c>
      <c r="I3" s="36"/>
      <c r="J3" s="36"/>
      <c r="K3" s="36"/>
      <c r="S3" s="31"/>
      <c r="T3" s="43"/>
      <c r="U3" s="43"/>
      <c r="V3" s="37"/>
      <c r="W3" s="4"/>
      <c r="X3" s="4"/>
      <c r="Y3" s="4"/>
      <c r="Z3" s="4"/>
      <c r="AA3" s="4"/>
      <c r="AB3" s="40"/>
    </row>
    <row r="4" spans="1:38" s="8" customFormat="1" x14ac:dyDescent="0.2">
      <c r="B4" s="6" t="s">
        <v>19</v>
      </c>
      <c r="C4" s="6" t="s">
        <v>29</v>
      </c>
      <c r="D4" s="6" t="s">
        <v>30</v>
      </c>
      <c r="E4" s="6" t="s">
        <v>1</v>
      </c>
      <c r="F4" s="6" t="s">
        <v>18</v>
      </c>
      <c r="G4" s="6" t="s">
        <v>16</v>
      </c>
      <c r="H4" s="29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6" t="s">
        <v>38</v>
      </c>
      <c r="O4" s="6" t="s">
        <v>39</v>
      </c>
      <c r="P4" s="6" t="s">
        <v>40</v>
      </c>
      <c r="Q4" s="6" t="s">
        <v>41</v>
      </c>
      <c r="S4" s="29" t="s">
        <v>6</v>
      </c>
      <c r="T4" s="6" t="s">
        <v>14</v>
      </c>
      <c r="U4" s="6" t="s">
        <v>15</v>
      </c>
      <c r="V4" s="6" t="s">
        <v>13</v>
      </c>
      <c r="W4" s="6" t="s">
        <v>7</v>
      </c>
      <c r="X4" s="6" t="s">
        <v>8</v>
      </c>
      <c r="Y4" s="6" t="s">
        <v>9</v>
      </c>
      <c r="Z4" s="6" t="s">
        <v>10</v>
      </c>
      <c r="AA4" s="6" t="s">
        <v>11</v>
      </c>
      <c r="AB4" s="41" t="s">
        <v>12</v>
      </c>
      <c r="AC4" s="6" t="str">
        <f>S4</f>
        <v>Lag 1</v>
      </c>
      <c r="AD4" s="6" t="s">
        <v>14</v>
      </c>
      <c r="AE4" s="6" t="s">
        <v>15</v>
      </c>
      <c r="AF4" s="6" t="s">
        <v>13</v>
      </c>
      <c r="AG4" s="6" t="str">
        <f t="shared" ref="AG4:AL4" si="0">W4</f>
        <v>Lag 5</v>
      </c>
      <c r="AH4" s="6" t="str">
        <f t="shared" si="0"/>
        <v>Lag 6</v>
      </c>
      <c r="AI4" s="6" t="str">
        <f t="shared" si="0"/>
        <v>Lag 7</v>
      </c>
      <c r="AJ4" s="6" t="str">
        <f t="shared" si="0"/>
        <v>Lag 8</v>
      </c>
      <c r="AK4" s="6" t="str">
        <f t="shared" si="0"/>
        <v>Lag 9</v>
      </c>
      <c r="AL4" s="6" t="str">
        <f t="shared" si="0"/>
        <v>Lag 10</v>
      </c>
    </row>
    <row r="5" spans="1:38" x14ac:dyDescent="0.2">
      <c r="A5" s="54">
        <v>43891</v>
      </c>
      <c r="B5" s="3">
        <v>1</v>
      </c>
      <c r="C5" s="3">
        <v>1</v>
      </c>
      <c r="E5" s="3">
        <v>0</v>
      </c>
      <c r="F5" s="3">
        <v>0</v>
      </c>
      <c r="G5" s="3">
        <f>F5</f>
        <v>0</v>
      </c>
      <c r="H5" s="9"/>
      <c r="I5" s="18"/>
      <c r="J5" s="18"/>
      <c r="K5" s="18"/>
    </row>
    <row r="6" spans="1:38" x14ac:dyDescent="0.2">
      <c r="A6" s="54">
        <v>43892</v>
      </c>
      <c r="B6" s="3">
        <v>3</v>
      </c>
      <c r="C6" s="3">
        <f>B6-B5</f>
        <v>2</v>
      </c>
      <c r="D6" s="5">
        <f>(B6-B5)/B5</f>
        <v>2</v>
      </c>
      <c r="E6" s="3">
        <v>0</v>
      </c>
      <c r="F6" s="3">
        <v>0</v>
      </c>
      <c r="G6" s="3">
        <f t="shared" ref="G6:G35" si="1">F6</f>
        <v>0</v>
      </c>
      <c r="H6" s="9"/>
      <c r="I6" s="18"/>
      <c r="J6" s="18"/>
      <c r="K6" s="18"/>
    </row>
    <row r="7" spans="1:38" x14ac:dyDescent="0.2">
      <c r="A7" s="54">
        <v>43893</v>
      </c>
      <c r="B7" s="3">
        <v>6</v>
      </c>
      <c r="C7" s="3">
        <f t="shared" ref="C7:C33" si="2">B7-B6</f>
        <v>3</v>
      </c>
      <c r="D7" s="5">
        <f t="shared" ref="D7:D33" si="3">(B7-B6)/B6</f>
        <v>1</v>
      </c>
      <c r="E7" s="3">
        <v>0</v>
      </c>
      <c r="F7" s="3">
        <v>0</v>
      </c>
      <c r="G7" s="3">
        <f t="shared" si="1"/>
        <v>0</v>
      </c>
      <c r="H7" s="9"/>
      <c r="I7" s="18"/>
      <c r="J7" s="18"/>
      <c r="K7" s="18"/>
    </row>
    <row r="8" spans="1:38" x14ac:dyDescent="0.2">
      <c r="A8" s="54">
        <v>43894</v>
      </c>
      <c r="B8" s="3">
        <v>9</v>
      </c>
      <c r="C8" s="3">
        <f t="shared" si="2"/>
        <v>3</v>
      </c>
      <c r="D8" s="5">
        <f t="shared" si="3"/>
        <v>0.5</v>
      </c>
      <c r="E8" s="3">
        <v>0</v>
      </c>
      <c r="F8" s="3">
        <v>0</v>
      </c>
      <c r="G8" s="3">
        <f t="shared" si="1"/>
        <v>0</v>
      </c>
      <c r="H8" s="9"/>
      <c r="I8" s="18"/>
      <c r="J8" s="18"/>
      <c r="K8" s="18"/>
    </row>
    <row r="9" spans="1:38" x14ac:dyDescent="0.2">
      <c r="A9" s="54">
        <v>43895</v>
      </c>
      <c r="B9" s="3">
        <v>13</v>
      </c>
      <c r="C9" s="3">
        <f t="shared" si="2"/>
        <v>4</v>
      </c>
      <c r="D9" s="5">
        <f t="shared" si="3"/>
        <v>0.44444444444444442</v>
      </c>
      <c r="E9" s="3">
        <v>0</v>
      </c>
      <c r="F9" s="3">
        <v>0</v>
      </c>
      <c r="G9" s="3">
        <f t="shared" si="1"/>
        <v>0</v>
      </c>
      <c r="H9" s="9"/>
      <c r="I9" s="18"/>
      <c r="J9" s="18"/>
      <c r="K9" s="18"/>
    </row>
    <row r="10" spans="1:38" x14ac:dyDescent="0.2">
      <c r="A10" s="54">
        <v>43896</v>
      </c>
      <c r="B10" s="3">
        <v>19</v>
      </c>
      <c r="C10" s="3">
        <f t="shared" si="2"/>
        <v>6</v>
      </c>
      <c r="D10" s="5">
        <f t="shared" si="3"/>
        <v>0.46153846153846156</v>
      </c>
      <c r="E10" s="3">
        <v>4</v>
      </c>
      <c r="F10" s="3">
        <v>0</v>
      </c>
      <c r="G10" s="3">
        <f t="shared" si="1"/>
        <v>0</v>
      </c>
      <c r="H10" s="9"/>
      <c r="I10" s="18"/>
      <c r="J10" s="18"/>
      <c r="K10" s="18"/>
    </row>
    <row r="11" spans="1:38" x14ac:dyDescent="0.2">
      <c r="A11" s="54">
        <v>43897</v>
      </c>
      <c r="B11" s="3">
        <v>28</v>
      </c>
      <c r="C11" s="3">
        <f t="shared" si="2"/>
        <v>9</v>
      </c>
      <c r="D11" s="5">
        <f t="shared" si="3"/>
        <v>0.47368421052631576</v>
      </c>
      <c r="E11" s="3">
        <v>4</v>
      </c>
      <c r="F11" s="3">
        <v>0</v>
      </c>
      <c r="G11" s="3">
        <f t="shared" si="1"/>
        <v>0</v>
      </c>
      <c r="H11" s="9"/>
      <c r="I11" s="18"/>
      <c r="J11" s="18"/>
      <c r="K11" s="18"/>
    </row>
    <row r="12" spans="1:38" x14ac:dyDescent="0.2">
      <c r="A12" s="54">
        <v>43898</v>
      </c>
      <c r="B12" s="3">
        <v>40</v>
      </c>
      <c r="C12" s="3">
        <f t="shared" si="2"/>
        <v>12</v>
      </c>
      <c r="D12" s="5">
        <f t="shared" si="3"/>
        <v>0.42857142857142855</v>
      </c>
      <c r="E12" s="3">
        <v>4</v>
      </c>
      <c r="F12" s="3">
        <v>0</v>
      </c>
      <c r="G12" s="3">
        <f t="shared" si="1"/>
        <v>0</v>
      </c>
      <c r="H12" s="9"/>
      <c r="I12" s="18"/>
      <c r="J12" s="18"/>
      <c r="K12" s="18"/>
    </row>
    <row r="13" spans="1:38" x14ac:dyDescent="0.2">
      <c r="A13" s="54">
        <v>43899</v>
      </c>
      <c r="B13" s="3">
        <v>48</v>
      </c>
      <c r="C13" s="3">
        <f t="shared" si="2"/>
        <v>8</v>
      </c>
      <c r="D13" s="5">
        <f t="shared" si="3"/>
        <v>0.2</v>
      </c>
      <c r="E13" s="3">
        <v>4</v>
      </c>
      <c r="F13" s="3">
        <v>0</v>
      </c>
      <c r="G13" s="3">
        <f t="shared" si="1"/>
        <v>0</v>
      </c>
      <c r="H13" s="9"/>
      <c r="I13" s="18"/>
      <c r="J13" s="18"/>
      <c r="K13" s="18"/>
    </row>
    <row r="14" spans="1:38" x14ac:dyDescent="0.2">
      <c r="A14" s="54">
        <v>43900</v>
      </c>
      <c r="B14" s="3">
        <v>58</v>
      </c>
      <c r="C14" s="3">
        <f t="shared" si="2"/>
        <v>10</v>
      </c>
      <c r="D14" s="5">
        <f t="shared" si="3"/>
        <v>0.20833333333333334</v>
      </c>
      <c r="E14" s="3">
        <v>4</v>
      </c>
      <c r="F14" s="3">
        <v>0</v>
      </c>
      <c r="G14" s="3">
        <f t="shared" si="1"/>
        <v>0</v>
      </c>
      <c r="H14" s="9"/>
      <c r="I14" s="18"/>
      <c r="J14" s="18"/>
      <c r="K14" s="18"/>
    </row>
    <row r="15" spans="1:38" x14ac:dyDescent="0.2">
      <c r="A15" s="54">
        <v>43901</v>
      </c>
      <c r="B15" s="3">
        <v>81</v>
      </c>
      <c r="C15" s="3">
        <f t="shared" si="2"/>
        <v>23</v>
      </c>
      <c r="D15" s="5">
        <f t="shared" si="3"/>
        <v>0.39655172413793105</v>
      </c>
      <c r="E15" s="3">
        <v>5</v>
      </c>
      <c r="F15" s="3">
        <v>0</v>
      </c>
      <c r="G15" s="3">
        <f t="shared" si="1"/>
        <v>0</v>
      </c>
      <c r="H15" s="27">
        <f t="shared" ref="H15:H35" si="4">$K$1*$C14</f>
        <v>0.5</v>
      </c>
      <c r="I15" s="21">
        <f t="shared" ref="I15:I35" si="5">$K$1*$C13</f>
        <v>0.4</v>
      </c>
      <c r="J15" s="21">
        <f t="shared" ref="J15:J35" si="6">$K$1*$C12</f>
        <v>0.60000000000000009</v>
      </c>
      <c r="K15" s="14">
        <f t="shared" ref="K15:K35" si="7">$K$1*$C11</f>
        <v>0.45</v>
      </c>
      <c r="L15" s="14">
        <f t="shared" ref="L15:L35" si="8">$K$1*$C10</f>
        <v>0.30000000000000004</v>
      </c>
      <c r="M15" s="14">
        <f t="shared" ref="M15:M35" si="9">$K$1*$C9</f>
        <v>0.2</v>
      </c>
      <c r="N15" s="14">
        <f t="shared" ref="N15:N35" si="10">$K$1*$C8</f>
        <v>0.15000000000000002</v>
      </c>
      <c r="O15" s="14">
        <f t="shared" ref="O15:O35" si="11">$K$1*$C7</f>
        <v>0.15000000000000002</v>
      </c>
      <c r="P15" s="14">
        <f t="shared" ref="P15:P35" si="12">$K$1*$C6</f>
        <v>0.1</v>
      </c>
      <c r="Q15" s="14">
        <f t="shared" ref="Q15:Q35" si="13">$K$1*$C5</f>
        <v>0.05</v>
      </c>
      <c r="R15" s="14"/>
      <c r="S15" s="27">
        <f>SUM(H$15:H15)</f>
        <v>0.5</v>
      </c>
      <c r="T15" s="21">
        <f>SUM(I$15:I15)</f>
        <v>0.4</v>
      </c>
      <c r="U15" s="21">
        <f>SUM(J$15:J15)</f>
        <v>0.60000000000000009</v>
      </c>
      <c r="V15" s="21">
        <f>SUM(K$15:K15)</f>
        <v>0.45</v>
      </c>
      <c r="W15" s="14">
        <f>SUM(L$15:L15)</f>
        <v>0.30000000000000004</v>
      </c>
      <c r="X15" s="14">
        <f>SUM(M$15:M15)</f>
        <v>0.2</v>
      </c>
      <c r="Y15" s="14">
        <f>SUM(N$15:N15)</f>
        <v>0.15000000000000002</v>
      </c>
      <c r="Z15" s="14">
        <f>SUM(O$15:O15)</f>
        <v>0.15000000000000002</v>
      </c>
      <c r="AA15" s="14">
        <f>SUM(P$15:P15)</f>
        <v>0.1</v>
      </c>
      <c r="AB15" s="42">
        <f>SUM(Q$15:Q15)</f>
        <v>0.05</v>
      </c>
      <c r="AC15" s="21">
        <f>($F15-S15)^2</f>
        <v>0.25</v>
      </c>
      <c r="AD15" s="21">
        <f t="shared" ref="AD15:AL15" si="14">($F15-T15)^2</f>
        <v>0.16000000000000003</v>
      </c>
      <c r="AE15" s="21">
        <f t="shared" si="14"/>
        <v>0.3600000000000001</v>
      </c>
      <c r="AF15" s="14">
        <f t="shared" si="14"/>
        <v>0.20250000000000001</v>
      </c>
      <c r="AG15" s="14">
        <f t="shared" si="14"/>
        <v>9.0000000000000024E-2</v>
      </c>
      <c r="AH15" s="14">
        <f t="shared" si="14"/>
        <v>4.0000000000000008E-2</v>
      </c>
      <c r="AI15" s="14">
        <f t="shared" si="14"/>
        <v>2.2500000000000006E-2</v>
      </c>
      <c r="AJ15" s="14">
        <f t="shared" si="14"/>
        <v>2.2500000000000006E-2</v>
      </c>
      <c r="AK15" s="14">
        <f t="shared" si="14"/>
        <v>1.0000000000000002E-2</v>
      </c>
      <c r="AL15" s="14">
        <f t="shared" si="14"/>
        <v>2.5000000000000005E-3</v>
      </c>
    </row>
    <row r="16" spans="1:38" x14ac:dyDescent="0.2">
      <c r="A16" s="54">
        <v>43902</v>
      </c>
      <c r="B16" s="3">
        <v>118</v>
      </c>
      <c r="C16" s="3">
        <f t="shared" si="2"/>
        <v>37</v>
      </c>
      <c r="D16" s="5">
        <f t="shared" si="3"/>
        <v>0.4567901234567901</v>
      </c>
      <c r="E16" s="3">
        <v>5</v>
      </c>
      <c r="F16" s="3">
        <v>0</v>
      </c>
      <c r="G16" s="3">
        <f t="shared" si="1"/>
        <v>0</v>
      </c>
      <c r="H16" s="27">
        <f t="shared" si="4"/>
        <v>1.1500000000000001</v>
      </c>
      <c r="I16" s="21">
        <f t="shared" si="5"/>
        <v>0.5</v>
      </c>
      <c r="J16" s="21">
        <f t="shared" si="6"/>
        <v>0.4</v>
      </c>
      <c r="K16" s="21">
        <f t="shared" si="7"/>
        <v>0.60000000000000009</v>
      </c>
      <c r="L16" s="14">
        <f t="shared" si="8"/>
        <v>0.45</v>
      </c>
      <c r="M16" s="14">
        <f t="shared" si="9"/>
        <v>0.30000000000000004</v>
      </c>
      <c r="N16" s="14">
        <f t="shared" si="10"/>
        <v>0.2</v>
      </c>
      <c r="O16" s="14">
        <f t="shared" si="11"/>
        <v>0.15000000000000002</v>
      </c>
      <c r="P16" s="14">
        <f t="shared" si="12"/>
        <v>0.15000000000000002</v>
      </c>
      <c r="Q16" s="14">
        <f t="shared" si="13"/>
        <v>0.1</v>
      </c>
      <c r="R16" s="14"/>
      <c r="S16" s="27">
        <f>SUM(H$15:H16)</f>
        <v>1.6500000000000001</v>
      </c>
      <c r="T16" s="21">
        <f>SUM(I$15:I16)</f>
        <v>0.9</v>
      </c>
      <c r="U16" s="21">
        <f>SUM(J$15:J16)</f>
        <v>1</v>
      </c>
      <c r="V16" s="21">
        <f>SUM(K$15:K16)</f>
        <v>1.05</v>
      </c>
      <c r="W16" s="14">
        <f>SUM(L$15:L16)</f>
        <v>0.75</v>
      </c>
      <c r="X16" s="14">
        <f>SUM(M$15:M16)</f>
        <v>0.5</v>
      </c>
      <c r="Y16" s="14">
        <f>SUM(N$15:N16)</f>
        <v>0.35000000000000003</v>
      </c>
      <c r="Z16" s="14">
        <f>SUM(O$15:O16)</f>
        <v>0.30000000000000004</v>
      </c>
      <c r="AA16" s="14">
        <f>SUM(P$15:P16)</f>
        <v>0.25</v>
      </c>
      <c r="AB16" s="42">
        <f>SUM(Q$15:Q16)</f>
        <v>0.15000000000000002</v>
      </c>
      <c r="AC16" s="21">
        <f t="shared" ref="AC16:AC33" si="15">($F16-S16)^2</f>
        <v>2.7225000000000006</v>
      </c>
      <c r="AD16" s="21">
        <f t="shared" ref="AD16:AD33" si="16">($F16-T16)^2</f>
        <v>0.81</v>
      </c>
      <c r="AE16" s="21">
        <f t="shared" ref="AE16:AE33" si="17">($F16-U16)^2</f>
        <v>1</v>
      </c>
      <c r="AF16" s="14">
        <f t="shared" ref="AF16:AF33" si="18">($F16-V16)^2</f>
        <v>1.1025</v>
      </c>
      <c r="AG16" s="14">
        <f t="shared" ref="AG16:AG32" si="19">($F16-W16)^2</f>
        <v>0.5625</v>
      </c>
      <c r="AH16" s="14">
        <f t="shared" ref="AH16:AH30" si="20">($F16-X16)^2</f>
        <v>0.25</v>
      </c>
      <c r="AI16" s="14">
        <f t="shared" ref="AI16:AI30" si="21">($F16-Y16)^2</f>
        <v>0.12250000000000003</v>
      </c>
      <c r="AJ16" s="14">
        <f t="shared" ref="AJ16:AJ30" si="22">($F16-Z16)^2</f>
        <v>9.0000000000000024E-2</v>
      </c>
      <c r="AK16" s="14">
        <f t="shared" ref="AK16:AK30" si="23">($F16-AA16)^2</f>
        <v>6.25E-2</v>
      </c>
      <c r="AL16" s="14">
        <f t="shared" ref="AL16:AL30" si="24">($F16-AB16)^2</f>
        <v>2.2500000000000006E-2</v>
      </c>
    </row>
    <row r="17" spans="1:38" x14ac:dyDescent="0.2">
      <c r="A17" s="54">
        <v>43903</v>
      </c>
      <c r="B17" s="3">
        <v>158</v>
      </c>
      <c r="C17" s="3">
        <f t="shared" si="2"/>
        <v>40</v>
      </c>
      <c r="D17" s="5">
        <f t="shared" si="3"/>
        <v>0.33898305084745761</v>
      </c>
      <c r="E17" s="3">
        <v>8</v>
      </c>
      <c r="F17" s="3">
        <v>0</v>
      </c>
      <c r="G17" s="3">
        <f t="shared" si="1"/>
        <v>0</v>
      </c>
      <c r="H17" s="27">
        <f t="shared" si="4"/>
        <v>1.85</v>
      </c>
      <c r="I17" s="21">
        <f t="shared" si="5"/>
        <v>1.1500000000000001</v>
      </c>
      <c r="J17" s="21">
        <f t="shared" si="6"/>
        <v>0.5</v>
      </c>
      <c r="K17" s="21">
        <f t="shared" si="7"/>
        <v>0.4</v>
      </c>
      <c r="L17" s="14">
        <f t="shared" si="8"/>
        <v>0.60000000000000009</v>
      </c>
      <c r="M17" s="14">
        <f t="shared" si="9"/>
        <v>0.45</v>
      </c>
      <c r="N17" s="14">
        <f t="shared" si="10"/>
        <v>0.30000000000000004</v>
      </c>
      <c r="O17" s="14">
        <f t="shared" si="11"/>
        <v>0.2</v>
      </c>
      <c r="P17" s="14">
        <f t="shared" si="12"/>
        <v>0.15000000000000002</v>
      </c>
      <c r="Q17" s="14">
        <f t="shared" si="13"/>
        <v>0.15000000000000002</v>
      </c>
      <c r="R17" s="14"/>
      <c r="S17" s="27">
        <f>SUM(H$15:H17)</f>
        <v>3.5</v>
      </c>
      <c r="T17" s="21">
        <f>SUM(I$15:I17)</f>
        <v>2.0500000000000003</v>
      </c>
      <c r="U17" s="21">
        <f>SUM(J$15:J17)</f>
        <v>1.5</v>
      </c>
      <c r="V17" s="21">
        <f>SUM(K$15:K17)</f>
        <v>1.4500000000000002</v>
      </c>
      <c r="W17" s="14">
        <f>SUM(L$15:L17)</f>
        <v>1.35</v>
      </c>
      <c r="X17" s="14">
        <f>SUM(M$15:M17)</f>
        <v>0.95</v>
      </c>
      <c r="Y17" s="14">
        <f>SUM(N$15:N17)</f>
        <v>0.65000000000000013</v>
      </c>
      <c r="Z17" s="14">
        <f>SUM(O$15:O17)</f>
        <v>0.5</v>
      </c>
      <c r="AA17" s="14">
        <f>SUM(P$15:P17)</f>
        <v>0.4</v>
      </c>
      <c r="AB17" s="42">
        <f>SUM(Q$15:Q17)</f>
        <v>0.30000000000000004</v>
      </c>
      <c r="AC17" s="21">
        <f t="shared" si="15"/>
        <v>12.25</v>
      </c>
      <c r="AD17" s="21">
        <f t="shared" si="16"/>
        <v>4.2025000000000015</v>
      </c>
      <c r="AE17" s="21">
        <f t="shared" si="17"/>
        <v>2.25</v>
      </c>
      <c r="AF17" s="14">
        <f t="shared" si="18"/>
        <v>2.1025000000000005</v>
      </c>
      <c r="AG17" s="14">
        <f t="shared" si="19"/>
        <v>1.8225000000000002</v>
      </c>
      <c r="AH17" s="14">
        <f t="shared" si="20"/>
        <v>0.90249999999999997</v>
      </c>
      <c r="AI17" s="14">
        <f t="shared" si="21"/>
        <v>0.42250000000000015</v>
      </c>
      <c r="AJ17" s="14">
        <f t="shared" si="22"/>
        <v>0.25</v>
      </c>
      <c r="AK17" s="14">
        <f t="shared" si="23"/>
        <v>0.16000000000000003</v>
      </c>
      <c r="AL17" s="14">
        <f t="shared" si="24"/>
        <v>9.0000000000000024E-2</v>
      </c>
    </row>
    <row r="18" spans="1:38" x14ac:dyDescent="0.2">
      <c r="A18" s="54">
        <v>43904</v>
      </c>
      <c r="B18" s="3">
        <v>263</v>
      </c>
      <c r="C18" s="3">
        <f t="shared" si="2"/>
        <v>105</v>
      </c>
      <c r="D18" s="5">
        <f t="shared" si="3"/>
        <v>0.66455696202531644</v>
      </c>
      <c r="E18" s="3">
        <v>15</v>
      </c>
      <c r="F18" s="3">
        <v>0</v>
      </c>
      <c r="G18" s="3">
        <f t="shared" si="1"/>
        <v>0</v>
      </c>
      <c r="H18" s="27">
        <f t="shared" si="4"/>
        <v>2</v>
      </c>
      <c r="I18" s="21">
        <f t="shared" si="5"/>
        <v>1.85</v>
      </c>
      <c r="J18" s="21">
        <f t="shared" si="6"/>
        <v>1.1500000000000001</v>
      </c>
      <c r="K18" s="21">
        <f t="shared" si="7"/>
        <v>0.5</v>
      </c>
      <c r="L18" s="14">
        <f t="shared" si="8"/>
        <v>0.4</v>
      </c>
      <c r="M18" s="14">
        <f t="shared" si="9"/>
        <v>0.60000000000000009</v>
      </c>
      <c r="N18" s="14">
        <f t="shared" si="10"/>
        <v>0.45</v>
      </c>
      <c r="O18" s="14">
        <f t="shared" si="11"/>
        <v>0.30000000000000004</v>
      </c>
      <c r="P18" s="14">
        <f t="shared" si="12"/>
        <v>0.2</v>
      </c>
      <c r="Q18" s="14">
        <f t="shared" si="13"/>
        <v>0.15000000000000002</v>
      </c>
      <c r="R18" s="14"/>
      <c r="S18" s="27">
        <f>SUM(H$15:H18)</f>
        <v>5.5</v>
      </c>
      <c r="T18" s="21">
        <f>SUM(I$15:I18)</f>
        <v>3.9000000000000004</v>
      </c>
      <c r="U18" s="21">
        <f>SUM(J$15:J18)</f>
        <v>2.6500000000000004</v>
      </c>
      <c r="V18" s="21">
        <f>SUM(K$15:K18)</f>
        <v>1.9500000000000002</v>
      </c>
      <c r="W18" s="14">
        <f>SUM(L$15:L18)</f>
        <v>1.75</v>
      </c>
      <c r="X18" s="14">
        <f>SUM(M$15:M18)</f>
        <v>1.55</v>
      </c>
      <c r="Y18" s="14">
        <f>SUM(N$15:N18)</f>
        <v>1.1000000000000001</v>
      </c>
      <c r="Z18" s="14">
        <f>SUM(O$15:O18)</f>
        <v>0.8</v>
      </c>
      <c r="AA18" s="14">
        <f>SUM(P$15:P18)</f>
        <v>0.60000000000000009</v>
      </c>
      <c r="AB18" s="42">
        <f>SUM(Q$15:Q18)</f>
        <v>0.45000000000000007</v>
      </c>
      <c r="AC18" s="21">
        <f t="shared" si="15"/>
        <v>30.25</v>
      </c>
      <c r="AD18" s="21">
        <f t="shared" si="16"/>
        <v>15.210000000000003</v>
      </c>
      <c r="AE18" s="21">
        <f t="shared" si="17"/>
        <v>7.0225000000000017</v>
      </c>
      <c r="AF18" s="14">
        <f t="shared" si="18"/>
        <v>3.8025000000000007</v>
      </c>
      <c r="AG18" s="14">
        <f t="shared" si="19"/>
        <v>3.0625</v>
      </c>
      <c r="AH18" s="14">
        <f t="shared" si="20"/>
        <v>2.4025000000000003</v>
      </c>
      <c r="AI18" s="14">
        <f t="shared" si="21"/>
        <v>1.2100000000000002</v>
      </c>
      <c r="AJ18" s="14">
        <f t="shared" si="22"/>
        <v>0.64000000000000012</v>
      </c>
      <c r="AK18" s="14">
        <f t="shared" si="23"/>
        <v>0.3600000000000001</v>
      </c>
      <c r="AL18" s="14">
        <f t="shared" si="24"/>
        <v>0.20250000000000007</v>
      </c>
    </row>
    <row r="19" spans="1:38" x14ac:dyDescent="0.2">
      <c r="A19" s="54">
        <v>43905</v>
      </c>
      <c r="B19" s="3">
        <v>283</v>
      </c>
      <c r="C19" s="3">
        <f t="shared" si="2"/>
        <v>20</v>
      </c>
      <c r="D19" s="5">
        <f t="shared" si="3"/>
        <v>7.6045627376425853E-2</v>
      </c>
      <c r="E19" s="3">
        <v>16</v>
      </c>
      <c r="F19" s="3">
        <v>0</v>
      </c>
      <c r="G19" s="3">
        <f t="shared" si="1"/>
        <v>0</v>
      </c>
      <c r="H19" s="27">
        <f t="shared" si="4"/>
        <v>5.25</v>
      </c>
      <c r="I19" s="21">
        <f t="shared" si="5"/>
        <v>2</v>
      </c>
      <c r="J19" s="21">
        <f t="shared" si="6"/>
        <v>1.85</v>
      </c>
      <c r="K19" s="21">
        <f t="shared" si="7"/>
        <v>1.1500000000000001</v>
      </c>
      <c r="L19" s="14">
        <f t="shared" si="8"/>
        <v>0.5</v>
      </c>
      <c r="M19" s="14">
        <f t="shared" si="9"/>
        <v>0.4</v>
      </c>
      <c r="N19" s="14">
        <f t="shared" si="10"/>
        <v>0.60000000000000009</v>
      </c>
      <c r="O19" s="14">
        <f t="shared" si="11"/>
        <v>0.45</v>
      </c>
      <c r="P19" s="14">
        <f t="shared" si="12"/>
        <v>0.30000000000000004</v>
      </c>
      <c r="Q19" s="14">
        <f t="shared" si="13"/>
        <v>0.2</v>
      </c>
      <c r="R19" s="14"/>
      <c r="S19" s="27">
        <f>SUM(H$15:H19)</f>
        <v>10.75</v>
      </c>
      <c r="T19" s="21">
        <f>SUM(I$15:I19)</f>
        <v>5.9</v>
      </c>
      <c r="U19" s="21">
        <f>SUM(J$15:J19)</f>
        <v>4.5</v>
      </c>
      <c r="V19" s="21">
        <f>SUM(K$15:K19)</f>
        <v>3.1000000000000005</v>
      </c>
      <c r="W19" s="14">
        <f>SUM(L$15:L19)</f>
        <v>2.25</v>
      </c>
      <c r="X19" s="14">
        <f>SUM(M$15:M19)</f>
        <v>1.9500000000000002</v>
      </c>
      <c r="Y19" s="14">
        <f>SUM(N$15:N19)</f>
        <v>1.7000000000000002</v>
      </c>
      <c r="Z19" s="14">
        <f>SUM(O$15:O19)</f>
        <v>1.25</v>
      </c>
      <c r="AA19" s="14">
        <f>SUM(P$15:P19)</f>
        <v>0.90000000000000013</v>
      </c>
      <c r="AB19" s="42">
        <f>SUM(Q$15:Q19)</f>
        <v>0.65000000000000013</v>
      </c>
      <c r="AC19" s="21">
        <f t="shared" si="15"/>
        <v>115.5625</v>
      </c>
      <c r="AD19" s="21">
        <f t="shared" si="16"/>
        <v>34.81</v>
      </c>
      <c r="AE19" s="21">
        <f t="shared" si="17"/>
        <v>20.25</v>
      </c>
      <c r="AF19" s="14">
        <f t="shared" si="18"/>
        <v>9.610000000000003</v>
      </c>
      <c r="AG19" s="14">
        <f t="shared" si="19"/>
        <v>5.0625</v>
      </c>
      <c r="AH19" s="14">
        <f t="shared" si="20"/>
        <v>3.8025000000000007</v>
      </c>
      <c r="AI19" s="14">
        <f t="shared" si="21"/>
        <v>2.8900000000000006</v>
      </c>
      <c r="AJ19" s="14">
        <f t="shared" si="22"/>
        <v>1.5625</v>
      </c>
      <c r="AK19" s="14">
        <f t="shared" si="23"/>
        <v>0.81000000000000028</v>
      </c>
      <c r="AL19" s="14">
        <f t="shared" si="24"/>
        <v>0.42250000000000015</v>
      </c>
    </row>
    <row r="20" spans="1:38" x14ac:dyDescent="0.2">
      <c r="A20" s="54">
        <v>43906</v>
      </c>
      <c r="B20" s="3">
        <v>332</v>
      </c>
      <c r="C20" s="3">
        <f t="shared" si="2"/>
        <v>49</v>
      </c>
      <c r="D20" s="5">
        <f t="shared" si="3"/>
        <v>0.17314487632508835</v>
      </c>
      <c r="E20" s="3">
        <v>20</v>
      </c>
      <c r="F20" s="3">
        <v>3</v>
      </c>
      <c r="G20" s="3">
        <f t="shared" si="1"/>
        <v>3</v>
      </c>
      <c r="H20" s="27">
        <f t="shared" si="4"/>
        <v>1</v>
      </c>
      <c r="I20" s="21">
        <f t="shared" si="5"/>
        <v>5.25</v>
      </c>
      <c r="J20" s="21">
        <f t="shared" si="6"/>
        <v>2</v>
      </c>
      <c r="K20" s="21">
        <f t="shared" si="7"/>
        <v>1.85</v>
      </c>
      <c r="L20" s="14">
        <f t="shared" si="8"/>
        <v>1.1500000000000001</v>
      </c>
      <c r="M20" s="14">
        <f t="shared" si="9"/>
        <v>0.5</v>
      </c>
      <c r="N20" s="14">
        <f t="shared" si="10"/>
        <v>0.4</v>
      </c>
      <c r="O20" s="14">
        <f t="shared" si="11"/>
        <v>0.60000000000000009</v>
      </c>
      <c r="P20" s="14">
        <f t="shared" si="12"/>
        <v>0.45</v>
      </c>
      <c r="Q20" s="14">
        <f t="shared" si="13"/>
        <v>0.30000000000000004</v>
      </c>
      <c r="R20" s="14"/>
      <c r="S20" s="27">
        <f>SUM(H$15:H20)</f>
        <v>11.75</v>
      </c>
      <c r="T20" s="21">
        <f>SUM(I$15:I20)</f>
        <v>11.15</v>
      </c>
      <c r="U20" s="21">
        <f>SUM(J$15:J20)</f>
        <v>6.5</v>
      </c>
      <c r="V20" s="21">
        <f>SUM(K$15:K20)</f>
        <v>4.9500000000000011</v>
      </c>
      <c r="W20" s="14">
        <f>SUM(L$15:L20)</f>
        <v>3.4000000000000004</v>
      </c>
      <c r="X20" s="14">
        <f>SUM(M$15:M20)</f>
        <v>2.4500000000000002</v>
      </c>
      <c r="Y20" s="14">
        <f>SUM(N$15:N20)</f>
        <v>2.1</v>
      </c>
      <c r="Z20" s="14">
        <f>SUM(O$15:O20)</f>
        <v>1.85</v>
      </c>
      <c r="AA20" s="14">
        <f>SUM(P$15:P20)</f>
        <v>1.35</v>
      </c>
      <c r="AB20" s="42">
        <f>SUM(Q$15:Q20)</f>
        <v>0.95000000000000018</v>
      </c>
      <c r="AC20" s="21">
        <f t="shared" si="15"/>
        <v>76.5625</v>
      </c>
      <c r="AD20" s="21">
        <f t="shared" si="16"/>
        <v>66.422499999999999</v>
      </c>
      <c r="AE20" s="21">
        <f t="shared" si="17"/>
        <v>12.25</v>
      </c>
      <c r="AF20" s="14">
        <f t="shared" si="18"/>
        <v>3.8025000000000042</v>
      </c>
      <c r="AG20" s="14">
        <f t="shared" si="19"/>
        <v>0.16000000000000028</v>
      </c>
      <c r="AH20" s="14">
        <f t="shared" si="20"/>
        <v>0.30249999999999982</v>
      </c>
      <c r="AI20" s="14">
        <f t="shared" si="21"/>
        <v>0.80999999999999983</v>
      </c>
      <c r="AJ20" s="14">
        <f t="shared" si="22"/>
        <v>1.3224999999999998</v>
      </c>
      <c r="AK20" s="14">
        <f t="shared" si="23"/>
        <v>2.7224999999999997</v>
      </c>
      <c r="AL20" s="14">
        <f t="shared" si="24"/>
        <v>4.2024999999999997</v>
      </c>
    </row>
    <row r="21" spans="1:38" x14ac:dyDescent="0.2">
      <c r="A21" s="54">
        <v>43907</v>
      </c>
      <c r="B21" s="3">
        <v>383</v>
      </c>
      <c r="C21" s="3">
        <f t="shared" si="2"/>
        <v>51</v>
      </c>
      <c r="D21" s="5">
        <f t="shared" si="3"/>
        <v>0.1536144578313253</v>
      </c>
      <c r="E21" s="3">
        <v>21</v>
      </c>
      <c r="F21" s="3">
        <v>4</v>
      </c>
      <c r="G21" s="3">
        <f t="shared" si="1"/>
        <v>4</v>
      </c>
      <c r="H21" s="27">
        <f t="shared" si="4"/>
        <v>2.4500000000000002</v>
      </c>
      <c r="I21" s="21">
        <f t="shared" si="5"/>
        <v>1</v>
      </c>
      <c r="J21" s="21">
        <f t="shared" si="6"/>
        <v>5.25</v>
      </c>
      <c r="K21" s="21">
        <f t="shared" si="7"/>
        <v>2</v>
      </c>
      <c r="L21" s="14">
        <f t="shared" si="8"/>
        <v>1.85</v>
      </c>
      <c r="M21" s="14">
        <f t="shared" si="9"/>
        <v>1.1500000000000001</v>
      </c>
      <c r="N21" s="14">
        <f t="shared" si="10"/>
        <v>0.5</v>
      </c>
      <c r="O21" s="14">
        <f t="shared" si="11"/>
        <v>0.4</v>
      </c>
      <c r="P21" s="14">
        <f t="shared" si="12"/>
        <v>0.60000000000000009</v>
      </c>
      <c r="Q21" s="14">
        <f t="shared" si="13"/>
        <v>0.45</v>
      </c>
      <c r="R21" s="14"/>
      <c r="S21" s="27">
        <f>SUM(H$15:H21)</f>
        <v>14.2</v>
      </c>
      <c r="T21" s="21">
        <f>SUM(I$15:I21)</f>
        <v>12.15</v>
      </c>
      <c r="U21" s="21">
        <f>SUM(J$15:J21)</f>
        <v>11.75</v>
      </c>
      <c r="V21" s="21">
        <f>SUM(K$15:K21)</f>
        <v>6.9500000000000011</v>
      </c>
      <c r="W21" s="14">
        <f>SUM(L$15:L21)</f>
        <v>5.25</v>
      </c>
      <c r="X21" s="14">
        <f>SUM(M$15:M21)</f>
        <v>3.6000000000000005</v>
      </c>
      <c r="Y21" s="14">
        <f>SUM(N$15:N21)</f>
        <v>2.6</v>
      </c>
      <c r="Z21" s="14">
        <f>SUM(O$15:O21)</f>
        <v>2.25</v>
      </c>
      <c r="AA21" s="14">
        <f>SUM(P$15:P21)</f>
        <v>1.9500000000000002</v>
      </c>
      <c r="AB21" s="42">
        <f>SUM(Q$15:Q21)</f>
        <v>1.4000000000000001</v>
      </c>
      <c r="AC21" s="21">
        <f t="shared" si="15"/>
        <v>104.03999999999999</v>
      </c>
      <c r="AD21" s="21">
        <f t="shared" si="16"/>
        <v>66.422499999999999</v>
      </c>
      <c r="AE21" s="21">
        <f t="shared" si="17"/>
        <v>60.0625</v>
      </c>
      <c r="AF21" s="14">
        <f t="shared" si="18"/>
        <v>8.7025000000000059</v>
      </c>
      <c r="AG21" s="14">
        <f t="shared" si="19"/>
        <v>1.5625</v>
      </c>
      <c r="AH21" s="14">
        <f t="shared" si="20"/>
        <v>0.15999999999999959</v>
      </c>
      <c r="AI21" s="14">
        <f t="shared" si="21"/>
        <v>1.9599999999999997</v>
      </c>
      <c r="AJ21" s="14">
        <f t="shared" si="22"/>
        <v>3.0625</v>
      </c>
      <c r="AK21" s="14">
        <f t="shared" si="23"/>
        <v>4.2024999999999997</v>
      </c>
      <c r="AL21" s="14">
        <f t="shared" si="24"/>
        <v>6.759999999999998</v>
      </c>
    </row>
    <row r="22" spans="1:38" x14ac:dyDescent="0.2">
      <c r="A22" s="54">
        <v>43908</v>
      </c>
      <c r="B22" s="3">
        <v>519</v>
      </c>
      <c r="C22" s="3">
        <f t="shared" si="2"/>
        <v>136</v>
      </c>
      <c r="D22" s="5">
        <f t="shared" si="3"/>
        <v>0.35509138381201044</v>
      </c>
      <c r="E22" s="3">
        <v>28</v>
      </c>
      <c r="F22" s="3">
        <v>9</v>
      </c>
      <c r="G22" s="3">
        <f t="shared" si="1"/>
        <v>9</v>
      </c>
      <c r="H22" s="27">
        <f t="shared" si="4"/>
        <v>2.5500000000000003</v>
      </c>
      <c r="I22" s="21">
        <f t="shared" si="5"/>
        <v>2.4500000000000002</v>
      </c>
      <c r="J22" s="21">
        <f t="shared" si="6"/>
        <v>1</v>
      </c>
      <c r="K22" s="21">
        <f t="shared" si="7"/>
        <v>5.25</v>
      </c>
      <c r="L22" s="14">
        <f t="shared" si="8"/>
        <v>2</v>
      </c>
      <c r="M22" s="14">
        <f t="shared" si="9"/>
        <v>1.85</v>
      </c>
      <c r="N22" s="14">
        <f t="shared" si="10"/>
        <v>1.1500000000000001</v>
      </c>
      <c r="O22" s="14">
        <f t="shared" si="11"/>
        <v>0.5</v>
      </c>
      <c r="P22" s="14">
        <f t="shared" si="12"/>
        <v>0.4</v>
      </c>
      <c r="Q22" s="14">
        <f t="shared" si="13"/>
        <v>0.60000000000000009</v>
      </c>
      <c r="R22" s="14"/>
      <c r="S22" s="27">
        <f>SUM(H$15:H22)</f>
        <v>16.75</v>
      </c>
      <c r="T22" s="21">
        <f>SUM(I$15:I22)</f>
        <v>14.600000000000001</v>
      </c>
      <c r="U22" s="21">
        <f>SUM(J$15:J22)</f>
        <v>12.75</v>
      </c>
      <c r="V22" s="21">
        <f>SUM(K$15:K22)</f>
        <v>12.200000000000001</v>
      </c>
      <c r="W22" s="14">
        <f>SUM(L$15:L22)</f>
        <v>7.25</v>
      </c>
      <c r="X22" s="14">
        <f>SUM(M$15:M22)</f>
        <v>5.4500000000000011</v>
      </c>
      <c r="Y22" s="14">
        <f>SUM(N$15:N22)</f>
        <v>3.75</v>
      </c>
      <c r="Z22" s="14">
        <f>SUM(O$15:O22)</f>
        <v>2.75</v>
      </c>
      <c r="AA22" s="14">
        <f>SUM(P$15:P22)</f>
        <v>2.35</v>
      </c>
      <c r="AB22" s="42">
        <f>SUM(Q$15:Q22)</f>
        <v>2</v>
      </c>
      <c r="AC22" s="21">
        <f t="shared" si="15"/>
        <v>60.0625</v>
      </c>
      <c r="AD22" s="21">
        <f t="shared" si="16"/>
        <v>31.360000000000017</v>
      </c>
      <c r="AE22" s="21">
        <f t="shared" si="17"/>
        <v>14.0625</v>
      </c>
      <c r="AF22" s="14">
        <f t="shared" si="18"/>
        <v>10.240000000000007</v>
      </c>
      <c r="AG22" s="14">
        <f t="shared" si="19"/>
        <v>3.0625</v>
      </c>
      <c r="AH22" s="14">
        <f t="shared" si="20"/>
        <v>12.602499999999992</v>
      </c>
      <c r="AI22" s="14">
        <f t="shared" si="21"/>
        <v>27.5625</v>
      </c>
      <c r="AJ22" s="14">
        <f t="shared" si="22"/>
        <v>39.0625</v>
      </c>
      <c r="AK22" s="14">
        <f t="shared" si="23"/>
        <v>44.222500000000004</v>
      </c>
      <c r="AL22" s="14">
        <f t="shared" si="24"/>
        <v>49</v>
      </c>
    </row>
    <row r="23" spans="1:38" x14ac:dyDescent="0.2">
      <c r="A23" s="54">
        <v>43909</v>
      </c>
      <c r="B23" s="3">
        <v>688</v>
      </c>
      <c r="C23" s="3">
        <f t="shared" si="2"/>
        <v>169</v>
      </c>
      <c r="D23" s="5">
        <f t="shared" si="3"/>
        <v>0.32562620423892102</v>
      </c>
      <c r="E23" s="3">
        <v>43</v>
      </c>
      <c r="F23" s="3">
        <v>15</v>
      </c>
      <c r="G23" s="3">
        <f t="shared" si="1"/>
        <v>15</v>
      </c>
      <c r="H23" s="27">
        <f t="shared" si="4"/>
        <v>6.8000000000000007</v>
      </c>
      <c r="I23" s="21">
        <f t="shared" si="5"/>
        <v>2.5500000000000003</v>
      </c>
      <c r="J23" s="21">
        <f t="shared" si="6"/>
        <v>2.4500000000000002</v>
      </c>
      <c r="K23" s="21">
        <f t="shared" si="7"/>
        <v>1</v>
      </c>
      <c r="L23" s="14">
        <f t="shared" si="8"/>
        <v>5.25</v>
      </c>
      <c r="M23" s="14">
        <f t="shared" si="9"/>
        <v>2</v>
      </c>
      <c r="N23" s="14">
        <f t="shared" si="10"/>
        <v>1.85</v>
      </c>
      <c r="O23" s="14">
        <f t="shared" si="11"/>
        <v>1.1500000000000001</v>
      </c>
      <c r="P23" s="14">
        <f t="shared" si="12"/>
        <v>0.5</v>
      </c>
      <c r="Q23" s="14">
        <f t="shared" si="13"/>
        <v>0.4</v>
      </c>
      <c r="R23" s="14"/>
      <c r="S23" s="27">
        <f>SUM(H$15:H23)</f>
        <v>23.55</v>
      </c>
      <c r="T23" s="21">
        <f>SUM(I$15:I23)</f>
        <v>17.150000000000002</v>
      </c>
      <c r="U23" s="21">
        <f>SUM(J$15:J23)</f>
        <v>15.2</v>
      </c>
      <c r="V23" s="21">
        <f>SUM(K$15:K23)</f>
        <v>13.200000000000001</v>
      </c>
      <c r="W23" s="14">
        <f>SUM(L$15:L23)</f>
        <v>12.5</v>
      </c>
      <c r="X23" s="14">
        <f>SUM(M$15:M23)</f>
        <v>7.4500000000000011</v>
      </c>
      <c r="Y23" s="14">
        <f>SUM(N$15:N23)</f>
        <v>5.6</v>
      </c>
      <c r="Z23" s="14">
        <f>SUM(O$15:O23)</f>
        <v>3.9000000000000004</v>
      </c>
      <c r="AA23" s="14">
        <f>SUM(P$15:P23)</f>
        <v>2.85</v>
      </c>
      <c r="AB23" s="42">
        <f>SUM(Q$15:Q23)</f>
        <v>2.4</v>
      </c>
      <c r="AC23" s="21">
        <f t="shared" si="15"/>
        <v>73.102500000000006</v>
      </c>
      <c r="AD23" s="21">
        <f t="shared" si="16"/>
        <v>4.6225000000000094</v>
      </c>
      <c r="AE23" s="21">
        <f t="shared" si="17"/>
        <v>3.9999999999999716E-2</v>
      </c>
      <c r="AF23" s="14">
        <f t="shared" si="18"/>
        <v>3.2399999999999962</v>
      </c>
      <c r="AG23" s="14">
        <f t="shared" si="19"/>
        <v>6.25</v>
      </c>
      <c r="AH23" s="14">
        <f t="shared" si="20"/>
        <v>57.002499999999984</v>
      </c>
      <c r="AI23" s="14">
        <f t="shared" si="21"/>
        <v>88.360000000000014</v>
      </c>
      <c r="AJ23" s="14">
        <f t="shared" si="22"/>
        <v>123.21</v>
      </c>
      <c r="AK23" s="14">
        <f t="shared" si="23"/>
        <v>147.6225</v>
      </c>
      <c r="AL23" s="14">
        <f t="shared" si="24"/>
        <v>158.76</v>
      </c>
    </row>
    <row r="24" spans="1:38" x14ac:dyDescent="0.2">
      <c r="A24" s="54">
        <v>43910</v>
      </c>
      <c r="B24" s="3">
        <v>868</v>
      </c>
      <c r="C24" s="3">
        <f t="shared" si="2"/>
        <v>180</v>
      </c>
      <c r="D24" s="5">
        <f t="shared" si="3"/>
        <v>0.26162790697674421</v>
      </c>
      <c r="E24" s="3">
        <v>44</v>
      </c>
      <c r="F24" s="3">
        <v>18</v>
      </c>
      <c r="G24" s="3">
        <f t="shared" si="1"/>
        <v>18</v>
      </c>
      <c r="H24" s="27">
        <f t="shared" si="4"/>
        <v>8.4500000000000011</v>
      </c>
      <c r="I24" s="21">
        <f t="shared" si="5"/>
        <v>6.8000000000000007</v>
      </c>
      <c r="J24" s="21">
        <f t="shared" si="6"/>
        <v>2.5500000000000003</v>
      </c>
      <c r="K24" s="21">
        <f t="shared" si="7"/>
        <v>2.4500000000000002</v>
      </c>
      <c r="L24" s="14">
        <f t="shared" si="8"/>
        <v>1</v>
      </c>
      <c r="M24" s="14">
        <f t="shared" si="9"/>
        <v>5.25</v>
      </c>
      <c r="N24" s="14">
        <f t="shared" si="10"/>
        <v>2</v>
      </c>
      <c r="O24" s="14">
        <f t="shared" si="11"/>
        <v>1.85</v>
      </c>
      <c r="P24" s="14">
        <f t="shared" si="12"/>
        <v>1.1500000000000001</v>
      </c>
      <c r="Q24" s="14">
        <f t="shared" si="13"/>
        <v>0.5</v>
      </c>
      <c r="R24" s="14"/>
      <c r="S24" s="27">
        <f>SUM(H$15:H24)</f>
        <v>32</v>
      </c>
      <c r="T24" s="21">
        <f>SUM(I$15:I24)</f>
        <v>23.950000000000003</v>
      </c>
      <c r="U24" s="21">
        <f>SUM(J$15:J24)</f>
        <v>17.75</v>
      </c>
      <c r="V24" s="21">
        <f>SUM(K$15:K24)</f>
        <v>15.650000000000002</v>
      </c>
      <c r="W24" s="14">
        <f>SUM(L$15:L24)</f>
        <v>13.5</v>
      </c>
      <c r="X24" s="14">
        <f>SUM(M$15:M24)</f>
        <v>12.700000000000001</v>
      </c>
      <c r="Y24" s="14">
        <f>SUM(N$15:N24)</f>
        <v>7.6</v>
      </c>
      <c r="Z24" s="14">
        <f>SUM(O$15:O24)</f>
        <v>5.75</v>
      </c>
      <c r="AA24" s="14">
        <f>SUM(P$15:P24)</f>
        <v>4</v>
      </c>
      <c r="AB24" s="42">
        <f>SUM(Q$15:Q24)</f>
        <v>2.9</v>
      </c>
      <c r="AC24" s="21">
        <f t="shared" si="15"/>
        <v>196</v>
      </c>
      <c r="AD24" s="21">
        <f t="shared" si="16"/>
        <v>35.402500000000032</v>
      </c>
      <c r="AE24" s="21">
        <f t="shared" si="17"/>
        <v>6.25E-2</v>
      </c>
      <c r="AF24" s="14">
        <f t="shared" si="18"/>
        <v>5.5224999999999902</v>
      </c>
      <c r="AG24" s="14">
        <f t="shared" si="19"/>
        <v>20.25</v>
      </c>
      <c r="AH24" s="14">
        <f t="shared" si="20"/>
        <v>28.089999999999989</v>
      </c>
      <c r="AI24" s="14">
        <f t="shared" si="21"/>
        <v>108.16000000000001</v>
      </c>
      <c r="AJ24" s="14">
        <f t="shared" si="22"/>
        <v>150.0625</v>
      </c>
      <c r="AK24" s="14">
        <f t="shared" si="23"/>
        <v>196</v>
      </c>
      <c r="AL24" s="14">
        <f t="shared" si="24"/>
        <v>228.01</v>
      </c>
    </row>
    <row r="25" spans="1:38" x14ac:dyDescent="0.2">
      <c r="A25" s="54">
        <v>43911</v>
      </c>
      <c r="B25" s="3">
        <v>1025</v>
      </c>
      <c r="C25" s="3">
        <f t="shared" si="2"/>
        <v>157</v>
      </c>
      <c r="D25" s="5">
        <f t="shared" si="3"/>
        <v>0.18087557603686635</v>
      </c>
      <c r="E25" s="3">
        <v>39</v>
      </c>
      <c r="F25" s="3">
        <v>14</v>
      </c>
      <c r="G25" s="3">
        <f t="shared" si="1"/>
        <v>14</v>
      </c>
      <c r="H25" s="27">
        <f t="shared" si="4"/>
        <v>9</v>
      </c>
      <c r="I25" s="21">
        <f t="shared" si="5"/>
        <v>8.4500000000000011</v>
      </c>
      <c r="J25" s="21">
        <f t="shared" si="6"/>
        <v>6.8000000000000007</v>
      </c>
      <c r="K25" s="21">
        <f t="shared" si="7"/>
        <v>2.5500000000000003</v>
      </c>
      <c r="L25" s="14">
        <f t="shared" si="8"/>
        <v>2.4500000000000002</v>
      </c>
      <c r="M25" s="14">
        <f t="shared" si="9"/>
        <v>1</v>
      </c>
      <c r="N25" s="14">
        <f t="shared" si="10"/>
        <v>5.25</v>
      </c>
      <c r="O25" s="14">
        <f t="shared" si="11"/>
        <v>2</v>
      </c>
      <c r="P25" s="14">
        <f t="shared" si="12"/>
        <v>1.85</v>
      </c>
      <c r="Q25" s="14">
        <f t="shared" si="13"/>
        <v>1.1500000000000001</v>
      </c>
      <c r="R25" s="14"/>
      <c r="S25" s="27">
        <f>SUM(H$15:H25)</f>
        <v>41</v>
      </c>
      <c r="T25" s="21">
        <f>SUM(I$15:I25)</f>
        <v>32.400000000000006</v>
      </c>
      <c r="U25" s="21">
        <f>SUM(J$15:J25)</f>
        <v>24.55</v>
      </c>
      <c r="V25" s="21">
        <f>SUM(K$15:K25)</f>
        <v>18.200000000000003</v>
      </c>
      <c r="W25" s="14">
        <f>SUM(L$15:L25)</f>
        <v>15.95</v>
      </c>
      <c r="X25" s="14">
        <f>SUM(M$15:M25)</f>
        <v>13.700000000000001</v>
      </c>
      <c r="Y25" s="14">
        <f>SUM(N$15:N25)</f>
        <v>12.85</v>
      </c>
      <c r="Z25" s="14">
        <f>SUM(O$15:O25)</f>
        <v>7.75</v>
      </c>
      <c r="AA25" s="14">
        <f>SUM(P$15:P25)</f>
        <v>5.85</v>
      </c>
      <c r="AB25" s="42">
        <f>SUM(Q$15:Q25)</f>
        <v>4.05</v>
      </c>
      <c r="AC25" s="21">
        <f t="shared" si="15"/>
        <v>729</v>
      </c>
      <c r="AD25" s="21">
        <f t="shared" si="16"/>
        <v>338.56000000000023</v>
      </c>
      <c r="AE25" s="21">
        <f t="shared" si="17"/>
        <v>111.30250000000001</v>
      </c>
      <c r="AF25" s="14">
        <f t="shared" si="18"/>
        <v>17.640000000000025</v>
      </c>
      <c r="AG25" s="14">
        <f t="shared" si="19"/>
        <v>3.8024999999999971</v>
      </c>
      <c r="AH25" s="14">
        <f t="shared" si="20"/>
        <v>8.9999999999999358E-2</v>
      </c>
      <c r="AI25" s="14">
        <f t="shared" si="21"/>
        <v>1.3225000000000009</v>
      </c>
      <c r="AJ25" s="14">
        <f t="shared" si="22"/>
        <v>39.0625</v>
      </c>
      <c r="AK25" s="14">
        <f t="shared" si="23"/>
        <v>66.422499999999999</v>
      </c>
      <c r="AL25" s="14">
        <f t="shared" si="24"/>
        <v>99.002499999999984</v>
      </c>
    </row>
    <row r="26" spans="1:38" x14ac:dyDescent="0.2">
      <c r="A26" s="54">
        <v>43912</v>
      </c>
      <c r="B26" s="3">
        <v>1071</v>
      </c>
      <c r="C26" s="3">
        <f t="shared" si="2"/>
        <v>46</v>
      </c>
      <c r="D26" s="58">
        <f t="shared" si="3"/>
        <v>4.4878048780487803E-2</v>
      </c>
      <c r="E26" s="3">
        <v>41</v>
      </c>
      <c r="F26" s="3">
        <v>20</v>
      </c>
      <c r="G26" s="3">
        <f t="shared" si="1"/>
        <v>20</v>
      </c>
      <c r="H26" s="27">
        <f t="shared" si="4"/>
        <v>7.8500000000000005</v>
      </c>
      <c r="I26" s="21">
        <f t="shared" si="5"/>
        <v>9</v>
      </c>
      <c r="J26" s="21">
        <f t="shared" si="6"/>
        <v>8.4500000000000011</v>
      </c>
      <c r="K26" s="21">
        <f t="shared" si="7"/>
        <v>6.8000000000000007</v>
      </c>
      <c r="L26" s="14">
        <f t="shared" si="8"/>
        <v>2.5500000000000003</v>
      </c>
      <c r="M26" s="14">
        <f t="shared" si="9"/>
        <v>2.4500000000000002</v>
      </c>
      <c r="N26" s="14">
        <f t="shared" si="10"/>
        <v>1</v>
      </c>
      <c r="O26" s="14">
        <f t="shared" si="11"/>
        <v>5.25</v>
      </c>
      <c r="P26" s="14">
        <f t="shared" si="12"/>
        <v>2</v>
      </c>
      <c r="Q26" s="14">
        <f t="shared" si="13"/>
        <v>1.85</v>
      </c>
      <c r="R26" s="14"/>
      <c r="S26" s="27">
        <f>SUM(H$15:H26)</f>
        <v>48.85</v>
      </c>
      <c r="T26" s="21">
        <f>SUM(I$15:I26)</f>
        <v>41.400000000000006</v>
      </c>
      <c r="U26" s="21">
        <f>SUM(J$15:J26)</f>
        <v>33</v>
      </c>
      <c r="V26" s="21">
        <f>SUM(K$15:K26)</f>
        <v>25.000000000000004</v>
      </c>
      <c r="W26" s="14">
        <f>SUM(L$15:L26)</f>
        <v>18.5</v>
      </c>
      <c r="X26" s="14">
        <f>SUM(M$15:M26)</f>
        <v>16.150000000000002</v>
      </c>
      <c r="Y26" s="14">
        <f>SUM(N$15:N26)</f>
        <v>13.85</v>
      </c>
      <c r="Z26" s="14">
        <f>SUM(O$15:O26)</f>
        <v>13</v>
      </c>
      <c r="AA26" s="14">
        <f>SUM(P$15:P26)</f>
        <v>7.85</v>
      </c>
      <c r="AB26" s="42">
        <f>SUM(Q$15:Q26)</f>
        <v>5.9</v>
      </c>
      <c r="AC26" s="21">
        <f t="shared" si="15"/>
        <v>832.3225000000001</v>
      </c>
      <c r="AD26" s="21">
        <f t="shared" si="16"/>
        <v>457.96000000000026</v>
      </c>
      <c r="AE26" s="21">
        <f t="shared" si="17"/>
        <v>169</v>
      </c>
      <c r="AF26" s="14">
        <f t="shared" si="18"/>
        <v>25.000000000000036</v>
      </c>
      <c r="AG26" s="14">
        <f t="shared" si="19"/>
        <v>2.25</v>
      </c>
      <c r="AH26" s="14">
        <f t="shared" si="20"/>
        <v>14.822499999999984</v>
      </c>
      <c r="AI26" s="14">
        <f t="shared" si="21"/>
        <v>37.822500000000005</v>
      </c>
      <c r="AJ26" s="14">
        <f t="shared" si="22"/>
        <v>49</v>
      </c>
      <c r="AK26" s="14">
        <f t="shared" si="23"/>
        <v>147.6225</v>
      </c>
      <c r="AL26" s="14">
        <f t="shared" si="24"/>
        <v>198.81</v>
      </c>
    </row>
    <row r="27" spans="1:38" x14ac:dyDescent="0.2">
      <c r="A27" s="54">
        <v>43913</v>
      </c>
      <c r="B27" s="3">
        <v>1219</v>
      </c>
      <c r="C27" s="3">
        <f t="shared" si="2"/>
        <v>148</v>
      </c>
      <c r="D27" s="5">
        <f t="shared" si="3"/>
        <v>0.13818860877684408</v>
      </c>
      <c r="E27" s="3">
        <v>47</v>
      </c>
      <c r="F27" s="3">
        <v>22</v>
      </c>
      <c r="G27" s="3">
        <f t="shared" si="1"/>
        <v>22</v>
      </c>
      <c r="H27" s="27">
        <f t="shared" si="4"/>
        <v>2.3000000000000003</v>
      </c>
      <c r="I27" s="21">
        <f t="shared" si="5"/>
        <v>7.8500000000000005</v>
      </c>
      <c r="J27" s="21">
        <f t="shared" si="6"/>
        <v>9</v>
      </c>
      <c r="K27" s="21">
        <f t="shared" si="7"/>
        <v>8.4500000000000011</v>
      </c>
      <c r="L27" s="14">
        <f t="shared" si="8"/>
        <v>6.8000000000000007</v>
      </c>
      <c r="M27" s="14">
        <f t="shared" si="9"/>
        <v>2.5500000000000003</v>
      </c>
      <c r="N27" s="14">
        <f t="shared" si="10"/>
        <v>2.4500000000000002</v>
      </c>
      <c r="O27" s="14">
        <f t="shared" si="11"/>
        <v>1</v>
      </c>
      <c r="P27" s="14">
        <f t="shared" si="12"/>
        <v>5.25</v>
      </c>
      <c r="Q27" s="14">
        <f t="shared" si="13"/>
        <v>2</v>
      </c>
      <c r="R27" s="14"/>
      <c r="S27" s="27">
        <f>SUM(H$15:H27)</f>
        <v>51.15</v>
      </c>
      <c r="T27" s="21">
        <f>SUM(I$15:I27)</f>
        <v>49.250000000000007</v>
      </c>
      <c r="U27" s="21">
        <f>SUM(J$15:J27)</f>
        <v>42</v>
      </c>
      <c r="V27" s="21">
        <f>SUM(K$15:K27)</f>
        <v>33.450000000000003</v>
      </c>
      <c r="W27" s="14">
        <f>SUM(L$15:L27)</f>
        <v>25.3</v>
      </c>
      <c r="X27" s="14">
        <f>SUM(M$15:M27)</f>
        <v>18.700000000000003</v>
      </c>
      <c r="Y27" s="14">
        <f>SUM(N$15:N27)</f>
        <v>16.3</v>
      </c>
      <c r="Z27" s="14">
        <f>SUM(O$15:O27)</f>
        <v>14</v>
      </c>
      <c r="AA27" s="14">
        <f>SUM(P$15:P27)</f>
        <v>13.1</v>
      </c>
      <c r="AB27" s="42">
        <f>SUM(Q$15:Q27)</f>
        <v>7.9</v>
      </c>
      <c r="AC27" s="21">
        <f t="shared" si="15"/>
        <v>849.72249999999997</v>
      </c>
      <c r="AD27" s="21">
        <f t="shared" si="16"/>
        <v>742.56250000000034</v>
      </c>
      <c r="AE27" s="21">
        <f t="shared" si="17"/>
        <v>400</v>
      </c>
      <c r="AF27" s="14">
        <f t="shared" si="18"/>
        <v>131.10250000000008</v>
      </c>
      <c r="AG27" s="14">
        <f t="shared" si="19"/>
        <v>10.890000000000004</v>
      </c>
      <c r="AH27" s="14">
        <f t="shared" si="20"/>
        <v>10.889999999999981</v>
      </c>
      <c r="AI27" s="14">
        <f t="shared" si="21"/>
        <v>32.489999999999995</v>
      </c>
      <c r="AJ27" s="14">
        <f t="shared" si="22"/>
        <v>64</v>
      </c>
      <c r="AK27" s="14">
        <f t="shared" si="23"/>
        <v>79.210000000000008</v>
      </c>
      <c r="AL27" s="14">
        <f t="shared" si="24"/>
        <v>198.81</v>
      </c>
    </row>
    <row r="28" spans="1:38" x14ac:dyDescent="0.2">
      <c r="A28" s="54">
        <v>43914</v>
      </c>
      <c r="B28" s="3">
        <v>1425</v>
      </c>
      <c r="C28" s="3">
        <f t="shared" si="2"/>
        <v>206</v>
      </c>
      <c r="D28" s="5">
        <f t="shared" si="3"/>
        <v>0.16899097621000819</v>
      </c>
      <c r="E28" s="3">
        <v>112</v>
      </c>
      <c r="F28" s="3">
        <v>26</v>
      </c>
      <c r="G28" s="3">
        <f t="shared" si="1"/>
        <v>26</v>
      </c>
      <c r="H28" s="27">
        <f t="shared" si="4"/>
        <v>7.4</v>
      </c>
      <c r="I28" s="21">
        <f t="shared" si="5"/>
        <v>2.3000000000000003</v>
      </c>
      <c r="J28" s="21">
        <f t="shared" si="6"/>
        <v>7.8500000000000005</v>
      </c>
      <c r="K28" s="21">
        <f t="shared" si="7"/>
        <v>9</v>
      </c>
      <c r="L28" s="14">
        <f t="shared" si="8"/>
        <v>8.4500000000000011</v>
      </c>
      <c r="M28" s="14">
        <f t="shared" si="9"/>
        <v>6.8000000000000007</v>
      </c>
      <c r="N28" s="14">
        <f t="shared" si="10"/>
        <v>2.5500000000000003</v>
      </c>
      <c r="O28" s="14">
        <f t="shared" si="11"/>
        <v>2.4500000000000002</v>
      </c>
      <c r="P28" s="14">
        <f t="shared" si="12"/>
        <v>1</v>
      </c>
      <c r="Q28" s="14">
        <f t="shared" si="13"/>
        <v>5.25</v>
      </c>
      <c r="R28" s="14"/>
      <c r="S28" s="27">
        <f>SUM(H$15:H28)</f>
        <v>58.55</v>
      </c>
      <c r="T28" s="21">
        <f>SUM(I$15:I28)</f>
        <v>51.550000000000004</v>
      </c>
      <c r="U28" s="21">
        <f>SUM(J$15:J28)</f>
        <v>49.85</v>
      </c>
      <c r="V28" s="21">
        <f>SUM(K$15:K28)</f>
        <v>42.45</v>
      </c>
      <c r="W28" s="14">
        <f>SUM(L$15:L28)</f>
        <v>33.75</v>
      </c>
      <c r="X28" s="14">
        <f>SUM(M$15:M28)</f>
        <v>25.500000000000004</v>
      </c>
      <c r="Y28" s="14">
        <f>SUM(N$15:N28)</f>
        <v>18.850000000000001</v>
      </c>
      <c r="Z28" s="14">
        <f>SUM(O$15:O28)</f>
        <v>16.45</v>
      </c>
      <c r="AA28" s="14">
        <f>SUM(P$15:P28)</f>
        <v>14.1</v>
      </c>
      <c r="AB28" s="42">
        <f>SUM(Q$15:Q28)</f>
        <v>13.15</v>
      </c>
      <c r="AC28" s="21">
        <f t="shared" si="15"/>
        <v>1059.5024999999998</v>
      </c>
      <c r="AD28" s="21">
        <f t="shared" si="16"/>
        <v>652.80250000000024</v>
      </c>
      <c r="AE28" s="21">
        <f t="shared" si="17"/>
        <v>568.8225000000001</v>
      </c>
      <c r="AF28" s="14">
        <f t="shared" si="18"/>
        <v>270.60250000000008</v>
      </c>
      <c r="AG28" s="14">
        <f t="shared" si="19"/>
        <v>60.0625</v>
      </c>
      <c r="AH28" s="14">
        <f t="shared" si="20"/>
        <v>0.24999999999999645</v>
      </c>
      <c r="AI28" s="14">
        <f t="shared" si="21"/>
        <v>51.122499999999981</v>
      </c>
      <c r="AJ28" s="14">
        <f t="shared" si="22"/>
        <v>91.202500000000015</v>
      </c>
      <c r="AK28" s="14">
        <f t="shared" si="23"/>
        <v>141.61000000000001</v>
      </c>
      <c r="AL28" s="14">
        <f t="shared" si="24"/>
        <v>165.1225</v>
      </c>
    </row>
    <row r="29" spans="1:38" x14ac:dyDescent="0.2">
      <c r="A29" s="54">
        <v>43915</v>
      </c>
      <c r="B29" s="3">
        <v>1645</v>
      </c>
      <c r="C29" s="3">
        <f t="shared" si="2"/>
        <v>220</v>
      </c>
      <c r="D29" s="5">
        <f t="shared" si="3"/>
        <v>0.15438596491228071</v>
      </c>
      <c r="E29" s="3">
        <v>208</v>
      </c>
      <c r="F29" s="3">
        <v>38</v>
      </c>
      <c r="G29" s="3">
        <f t="shared" si="1"/>
        <v>38</v>
      </c>
      <c r="H29" s="27">
        <f t="shared" si="4"/>
        <v>10.3</v>
      </c>
      <c r="I29" s="21">
        <f t="shared" si="5"/>
        <v>7.4</v>
      </c>
      <c r="J29" s="21">
        <f t="shared" si="6"/>
        <v>2.3000000000000003</v>
      </c>
      <c r="K29" s="21">
        <f t="shared" si="7"/>
        <v>7.8500000000000005</v>
      </c>
      <c r="L29" s="14">
        <f t="shared" si="8"/>
        <v>9</v>
      </c>
      <c r="M29" s="14">
        <f t="shared" si="9"/>
        <v>8.4500000000000011</v>
      </c>
      <c r="N29" s="14">
        <f t="shared" si="10"/>
        <v>6.8000000000000007</v>
      </c>
      <c r="O29" s="14">
        <f t="shared" si="11"/>
        <v>2.5500000000000003</v>
      </c>
      <c r="P29" s="14">
        <f t="shared" si="12"/>
        <v>2.4500000000000002</v>
      </c>
      <c r="Q29" s="14">
        <f t="shared" si="13"/>
        <v>1</v>
      </c>
      <c r="R29" s="14"/>
      <c r="S29" s="27">
        <f>SUM(H16:H29)</f>
        <v>68.349999999999994</v>
      </c>
      <c r="T29" s="21">
        <f t="shared" ref="T29:AB33" si="25">SUM(I16:I29)</f>
        <v>58.55</v>
      </c>
      <c r="U29" s="21">
        <f t="shared" si="25"/>
        <v>51.550000000000004</v>
      </c>
      <c r="V29" s="21">
        <f t="shared" si="25"/>
        <v>49.85</v>
      </c>
      <c r="W29" s="14">
        <f t="shared" si="25"/>
        <v>42.45</v>
      </c>
      <c r="X29" s="14">
        <f t="shared" si="25"/>
        <v>33.75</v>
      </c>
      <c r="Y29" s="14">
        <f t="shared" si="25"/>
        <v>25.500000000000004</v>
      </c>
      <c r="Z29" s="14">
        <f t="shared" si="25"/>
        <v>18.850000000000001</v>
      </c>
      <c r="AA29" s="14">
        <f t="shared" si="25"/>
        <v>16.45</v>
      </c>
      <c r="AB29" s="42">
        <f t="shared" si="25"/>
        <v>14.1</v>
      </c>
      <c r="AC29" s="21">
        <f t="shared" si="15"/>
        <v>921.1224999999996</v>
      </c>
      <c r="AD29" s="21">
        <f t="shared" si="16"/>
        <v>422.3024999999999</v>
      </c>
      <c r="AE29" s="21">
        <f t="shared" si="17"/>
        <v>183.60250000000011</v>
      </c>
      <c r="AF29" s="14">
        <f t="shared" si="18"/>
        <v>140.42250000000004</v>
      </c>
      <c r="AG29" s="14">
        <f t="shared" si="19"/>
        <v>19.802500000000027</v>
      </c>
      <c r="AH29" s="14">
        <f t="shared" si="20"/>
        <v>18.0625</v>
      </c>
      <c r="AI29" s="14">
        <f t="shared" si="21"/>
        <v>156.24999999999991</v>
      </c>
      <c r="AJ29" s="14">
        <f t="shared" si="22"/>
        <v>366.72249999999997</v>
      </c>
      <c r="AK29" s="14">
        <f t="shared" si="23"/>
        <v>464.40250000000003</v>
      </c>
      <c r="AL29" s="14">
        <f t="shared" si="24"/>
        <v>571.20999999999992</v>
      </c>
    </row>
    <row r="30" spans="1:38" x14ac:dyDescent="0.2">
      <c r="A30" s="54">
        <v>43916</v>
      </c>
      <c r="B30" s="3">
        <v>1937</v>
      </c>
      <c r="C30" s="3">
        <f t="shared" si="2"/>
        <v>292</v>
      </c>
      <c r="D30" s="5">
        <f t="shared" si="3"/>
        <v>0.17750759878419453</v>
      </c>
      <c r="E30" s="3">
        <v>235</v>
      </c>
      <c r="F30" s="3">
        <v>46</v>
      </c>
      <c r="G30" s="3">
        <f t="shared" si="1"/>
        <v>46</v>
      </c>
      <c r="H30" s="27">
        <f t="shared" si="4"/>
        <v>11</v>
      </c>
      <c r="I30" s="21">
        <f t="shared" si="5"/>
        <v>10.3</v>
      </c>
      <c r="J30" s="21">
        <f t="shared" si="6"/>
        <v>7.4</v>
      </c>
      <c r="K30" s="21">
        <f t="shared" si="7"/>
        <v>2.3000000000000003</v>
      </c>
      <c r="L30" s="14">
        <f t="shared" si="8"/>
        <v>7.8500000000000005</v>
      </c>
      <c r="M30" s="14">
        <f t="shared" si="9"/>
        <v>9</v>
      </c>
      <c r="N30" s="14">
        <f t="shared" si="10"/>
        <v>8.4500000000000011</v>
      </c>
      <c r="O30" s="14">
        <f t="shared" si="11"/>
        <v>6.8000000000000007</v>
      </c>
      <c r="P30" s="14">
        <f t="shared" si="12"/>
        <v>2.5500000000000003</v>
      </c>
      <c r="Q30" s="14">
        <f t="shared" si="13"/>
        <v>2.4500000000000002</v>
      </c>
      <c r="R30" s="14"/>
      <c r="S30" s="27">
        <f t="shared" ref="S30:S32" si="26">SUM(H17:H30)</f>
        <v>78.2</v>
      </c>
      <c r="T30" s="21">
        <f t="shared" si="25"/>
        <v>68.349999999999994</v>
      </c>
      <c r="U30" s="21">
        <f t="shared" si="25"/>
        <v>58.55</v>
      </c>
      <c r="V30" s="21">
        <f t="shared" si="25"/>
        <v>51.550000000000004</v>
      </c>
      <c r="W30" s="14">
        <f t="shared" si="25"/>
        <v>49.85</v>
      </c>
      <c r="X30" s="14">
        <f t="shared" si="25"/>
        <v>42.45</v>
      </c>
      <c r="Y30" s="14">
        <f t="shared" si="25"/>
        <v>33.75</v>
      </c>
      <c r="Z30" s="14">
        <f t="shared" si="25"/>
        <v>25.500000000000004</v>
      </c>
      <c r="AA30" s="14">
        <f t="shared" si="25"/>
        <v>18.850000000000001</v>
      </c>
      <c r="AB30" s="42">
        <f t="shared" si="25"/>
        <v>16.45</v>
      </c>
      <c r="AC30" s="21">
        <f t="shared" si="15"/>
        <v>1036.8400000000001</v>
      </c>
      <c r="AD30" s="21">
        <f t="shared" si="16"/>
        <v>499.52249999999975</v>
      </c>
      <c r="AE30" s="21">
        <f t="shared" si="17"/>
        <v>157.50249999999994</v>
      </c>
      <c r="AF30" s="14">
        <f t="shared" si="18"/>
        <v>30.802500000000048</v>
      </c>
      <c r="AG30" s="14">
        <f t="shared" si="19"/>
        <v>14.82250000000001</v>
      </c>
      <c r="AH30" s="14">
        <f t="shared" si="20"/>
        <v>12.60249999999998</v>
      </c>
      <c r="AI30" s="14">
        <f t="shared" si="21"/>
        <v>150.0625</v>
      </c>
      <c r="AJ30" s="14">
        <f t="shared" si="22"/>
        <v>420.24999999999983</v>
      </c>
      <c r="AK30" s="14">
        <f t="shared" si="23"/>
        <v>737.12249999999995</v>
      </c>
      <c r="AL30" s="14">
        <f t="shared" si="24"/>
        <v>873.20249999999999</v>
      </c>
    </row>
    <row r="31" spans="1:38" s="18" customFormat="1" x14ac:dyDescent="0.2">
      <c r="A31" s="55">
        <v>43917</v>
      </c>
      <c r="B31" s="15">
        <v>2152</v>
      </c>
      <c r="C31" s="16">
        <f t="shared" si="2"/>
        <v>215</v>
      </c>
      <c r="D31" s="17">
        <f t="shared" si="3"/>
        <v>0.1109963861641714</v>
      </c>
      <c r="E31" s="15">
        <v>261</v>
      </c>
      <c r="F31" s="15">
        <v>53</v>
      </c>
      <c r="G31" s="15">
        <f t="shared" si="1"/>
        <v>53</v>
      </c>
      <c r="H31" s="27">
        <f t="shared" si="4"/>
        <v>14.600000000000001</v>
      </c>
      <c r="I31" s="21">
        <f t="shared" si="5"/>
        <v>11</v>
      </c>
      <c r="J31" s="21">
        <f t="shared" si="6"/>
        <v>10.3</v>
      </c>
      <c r="K31" s="21">
        <f t="shared" si="7"/>
        <v>7.4</v>
      </c>
      <c r="L31" s="21">
        <f t="shared" si="8"/>
        <v>2.3000000000000003</v>
      </c>
      <c r="M31" s="21">
        <f t="shared" si="9"/>
        <v>7.8500000000000005</v>
      </c>
      <c r="N31" s="21">
        <f t="shared" si="10"/>
        <v>9</v>
      </c>
      <c r="O31" s="21">
        <f t="shared" si="11"/>
        <v>8.4500000000000011</v>
      </c>
      <c r="P31" s="21">
        <f t="shared" si="12"/>
        <v>6.8000000000000007</v>
      </c>
      <c r="Q31" s="21">
        <f t="shared" si="13"/>
        <v>2.5500000000000003</v>
      </c>
      <c r="R31" s="21"/>
      <c r="S31" s="27">
        <f t="shared" si="26"/>
        <v>90.949999999999989</v>
      </c>
      <c r="T31" s="21">
        <f t="shared" si="25"/>
        <v>78.2</v>
      </c>
      <c r="U31" s="21">
        <f t="shared" si="25"/>
        <v>68.349999999999994</v>
      </c>
      <c r="V31" s="21">
        <f t="shared" si="25"/>
        <v>58.55</v>
      </c>
      <c r="W31" s="21">
        <f t="shared" si="25"/>
        <v>51.550000000000004</v>
      </c>
      <c r="X31" s="21">
        <f t="shared" si="25"/>
        <v>49.85</v>
      </c>
      <c r="Y31" s="21">
        <f t="shared" si="25"/>
        <v>42.45</v>
      </c>
      <c r="Z31" s="21">
        <f t="shared" si="25"/>
        <v>33.75</v>
      </c>
      <c r="AA31" s="21">
        <f t="shared" si="25"/>
        <v>25.500000000000004</v>
      </c>
      <c r="AB31" s="42">
        <f t="shared" si="25"/>
        <v>18.850000000000001</v>
      </c>
      <c r="AC31" s="21">
        <f t="shared" si="15"/>
        <v>1440.2024999999992</v>
      </c>
      <c r="AD31" s="21">
        <f t="shared" si="16"/>
        <v>635.04000000000019</v>
      </c>
      <c r="AE31" s="21">
        <f t="shared" si="17"/>
        <v>235.62249999999983</v>
      </c>
      <c r="AF31" s="14">
        <f t="shared" si="18"/>
        <v>30.80249999999997</v>
      </c>
      <c r="AG31" s="21">
        <f t="shared" si="19"/>
        <v>2.1024999999999876</v>
      </c>
      <c r="AH31" s="21">
        <f t="shared" ref="AH31:AH32" si="27">($F31-X31)^2</f>
        <v>9.9224999999999905</v>
      </c>
      <c r="AI31" s="21">
        <f t="shared" ref="AI31:AI32" si="28">($F31-Y31)^2</f>
        <v>111.30249999999994</v>
      </c>
      <c r="AJ31" s="21">
        <f t="shared" ref="AJ31:AJ32" si="29">($F31-Z31)^2</f>
        <v>370.5625</v>
      </c>
      <c r="AK31" s="21">
        <f t="shared" ref="AK31:AK32" si="30">($F31-AA31)^2</f>
        <v>756.24999999999977</v>
      </c>
      <c r="AL31" s="21">
        <f t="shared" ref="AL31" si="31">($F31-AB31)^2</f>
        <v>1166.2224999999999</v>
      </c>
    </row>
    <row r="32" spans="1:38" s="18" customFormat="1" x14ac:dyDescent="0.2">
      <c r="A32" s="55">
        <v>43918</v>
      </c>
      <c r="B32" s="16">
        <v>2337</v>
      </c>
      <c r="C32" s="16">
        <f t="shared" si="2"/>
        <v>185</v>
      </c>
      <c r="D32" s="17">
        <f t="shared" si="3"/>
        <v>8.5966542750929367E-2</v>
      </c>
      <c r="E32" s="15"/>
      <c r="F32" s="15">
        <v>64</v>
      </c>
      <c r="G32" s="15">
        <f t="shared" si="1"/>
        <v>64</v>
      </c>
      <c r="H32" s="27">
        <f t="shared" si="4"/>
        <v>10.75</v>
      </c>
      <c r="I32" s="21">
        <f t="shared" si="5"/>
        <v>14.600000000000001</v>
      </c>
      <c r="J32" s="21">
        <f t="shared" si="6"/>
        <v>11</v>
      </c>
      <c r="K32" s="21">
        <f t="shared" si="7"/>
        <v>10.3</v>
      </c>
      <c r="L32" s="21">
        <f t="shared" si="8"/>
        <v>7.4</v>
      </c>
      <c r="M32" s="21">
        <f t="shared" si="9"/>
        <v>2.3000000000000003</v>
      </c>
      <c r="N32" s="21">
        <f t="shared" si="10"/>
        <v>7.8500000000000005</v>
      </c>
      <c r="O32" s="21">
        <f t="shared" si="11"/>
        <v>9</v>
      </c>
      <c r="P32" s="21">
        <f t="shared" si="12"/>
        <v>8.4500000000000011</v>
      </c>
      <c r="Q32" s="21">
        <f t="shared" si="13"/>
        <v>6.8000000000000007</v>
      </c>
      <c r="R32" s="21"/>
      <c r="S32" s="27">
        <f t="shared" si="26"/>
        <v>99.699999999999989</v>
      </c>
      <c r="T32" s="21">
        <f t="shared" si="25"/>
        <v>90.949999999999989</v>
      </c>
      <c r="U32" s="21">
        <f t="shared" si="25"/>
        <v>78.2</v>
      </c>
      <c r="V32" s="21">
        <f t="shared" si="25"/>
        <v>68.349999999999994</v>
      </c>
      <c r="W32" s="21">
        <f t="shared" si="25"/>
        <v>58.55</v>
      </c>
      <c r="X32" s="21">
        <f t="shared" si="25"/>
        <v>51.550000000000004</v>
      </c>
      <c r="Y32" s="21">
        <f t="shared" si="25"/>
        <v>49.85</v>
      </c>
      <c r="Z32" s="21">
        <f t="shared" si="25"/>
        <v>42.45</v>
      </c>
      <c r="AA32" s="21">
        <f t="shared" si="25"/>
        <v>33.75</v>
      </c>
      <c r="AB32" s="42">
        <f t="shared" si="25"/>
        <v>25.500000000000004</v>
      </c>
      <c r="AC32" s="21">
        <f t="shared" si="15"/>
        <v>1274.4899999999991</v>
      </c>
      <c r="AD32" s="21">
        <f t="shared" si="16"/>
        <v>726.30249999999944</v>
      </c>
      <c r="AE32" s="21">
        <f t="shared" si="17"/>
        <v>201.64000000000007</v>
      </c>
      <c r="AF32" s="14">
        <f t="shared" si="18"/>
        <v>18.92249999999995</v>
      </c>
      <c r="AG32" s="21">
        <f t="shared" si="19"/>
        <v>29.702500000000033</v>
      </c>
      <c r="AH32" s="21">
        <f t="shared" si="27"/>
        <v>155.00249999999988</v>
      </c>
      <c r="AI32" s="21">
        <f t="shared" si="28"/>
        <v>200.22249999999997</v>
      </c>
      <c r="AJ32" s="21">
        <f t="shared" si="29"/>
        <v>464.40249999999986</v>
      </c>
      <c r="AK32" s="21">
        <f t="shared" si="30"/>
        <v>915.0625</v>
      </c>
      <c r="AL32" s="21">
        <f>($F32-AB32)^2</f>
        <v>1482.25</v>
      </c>
    </row>
    <row r="33" spans="1:38" s="18" customFormat="1" x14ac:dyDescent="0.2">
      <c r="A33" s="55">
        <v>43919</v>
      </c>
      <c r="B33" s="16">
        <v>2462</v>
      </c>
      <c r="C33" s="16">
        <f t="shared" si="2"/>
        <v>125</v>
      </c>
      <c r="D33" s="60">
        <f t="shared" si="3"/>
        <v>5.3487376979032948E-2</v>
      </c>
      <c r="E33" s="15"/>
      <c r="F33" s="15">
        <v>70</v>
      </c>
      <c r="G33" s="15">
        <f t="shared" si="1"/>
        <v>70</v>
      </c>
      <c r="H33" s="27">
        <f t="shared" si="4"/>
        <v>9.25</v>
      </c>
      <c r="I33" s="21">
        <f t="shared" si="5"/>
        <v>10.75</v>
      </c>
      <c r="J33" s="21">
        <f t="shared" si="6"/>
        <v>14.600000000000001</v>
      </c>
      <c r="K33" s="21">
        <f t="shared" si="7"/>
        <v>11</v>
      </c>
      <c r="L33" s="21">
        <f t="shared" si="8"/>
        <v>10.3</v>
      </c>
      <c r="M33" s="21">
        <f t="shared" si="9"/>
        <v>7.4</v>
      </c>
      <c r="N33" s="21">
        <f t="shared" si="10"/>
        <v>2.3000000000000003</v>
      </c>
      <c r="O33" s="21">
        <f t="shared" si="11"/>
        <v>7.8500000000000005</v>
      </c>
      <c r="P33" s="21">
        <f t="shared" si="12"/>
        <v>9</v>
      </c>
      <c r="Q33" s="21">
        <f t="shared" si="13"/>
        <v>8.4500000000000011</v>
      </c>
      <c r="R33" s="21"/>
      <c r="S33" s="27">
        <f>SUM(H20:H33)</f>
        <v>103.69999999999999</v>
      </c>
      <c r="T33" s="21">
        <f t="shared" si="25"/>
        <v>99.699999999999989</v>
      </c>
      <c r="U33" s="21">
        <f t="shared" si="25"/>
        <v>90.949999999999989</v>
      </c>
      <c r="V33" s="21">
        <f t="shared" si="25"/>
        <v>78.2</v>
      </c>
      <c r="W33" s="21">
        <f t="shared" si="25"/>
        <v>68.349999999999994</v>
      </c>
      <c r="X33" s="21">
        <f t="shared" si="25"/>
        <v>58.55</v>
      </c>
      <c r="Y33" s="21">
        <f t="shared" si="25"/>
        <v>51.550000000000004</v>
      </c>
      <c r="Z33" s="21">
        <f t="shared" si="25"/>
        <v>49.85</v>
      </c>
      <c r="AA33" s="21">
        <f t="shared" si="25"/>
        <v>42.45</v>
      </c>
      <c r="AB33" s="21">
        <f>SUM(Q20:Q33)</f>
        <v>33.75</v>
      </c>
      <c r="AC33" s="21">
        <f t="shared" si="15"/>
        <v>1135.6899999999991</v>
      </c>
      <c r="AD33" s="21">
        <f t="shared" si="16"/>
        <v>882.08999999999935</v>
      </c>
      <c r="AE33" s="21">
        <f t="shared" si="17"/>
        <v>438.90249999999952</v>
      </c>
      <c r="AF33" s="21">
        <f t="shared" si="18"/>
        <v>67.240000000000052</v>
      </c>
      <c r="AG33" s="21">
        <f t="shared" ref="AG33" si="32">($F33-W33)^2</f>
        <v>2.7225000000000188</v>
      </c>
      <c r="AH33" s="21">
        <f t="shared" ref="AH33" si="33">($F33-X33)^2</f>
        <v>131.10250000000008</v>
      </c>
      <c r="AI33" s="21">
        <f t="shared" ref="AI33" si="34">($F33-Y33)^2</f>
        <v>340.40249999999986</v>
      </c>
      <c r="AJ33" s="21">
        <f t="shared" ref="AJ33" si="35">($F33-Z33)^2</f>
        <v>406.02249999999992</v>
      </c>
      <c r="AK33" s="21">
        <f t="shared" ref="AK33" si="36">($F33-AA33)^2</f>
        <v>759.00249999999983</v>
      </c>
      <c r="AL33" s="21">
        <f>($F33-AB33)^2</f>
        <v>1314.0625</v>
      </c>
    </row>
    <row r="34" spans="1:38" x14ac:dyDescent="0.2">
      <c r="A34" s="54">
        <v>43920</v>
      </c>
      <c r="B34" s="35">
        <v>2581</v>
      </c>
      <c r="C34" s="16">
        <f t="shared" ref="C34:C35" si="37">B34-B33</f>
        <v>119</v>
      </c>
      <c r="D34" s="60">
        <f t="shared" ref="D34:D35" si="38">(B34-B33)/B33</f>
        <v>4.8334687246141352E-2</v>
      </c>
      <c r="F34" s="3">
        <v>84</v>
      </c>
      <c r="G34" s="3">
        <f t="shared" si="1"/>
        <v>84</v>
      </c>
      <c r="H34" s="27">
        <f t="shared" si="4"/>
        <v>6.25</v>
      </c>
      <c r="I34" s="21">
        <f t="shared" si="5"/>
        <v>9.25</v>
      </c>
      <c r="J34" s="21">
        <f t="shared" si="6"/>
        <v>10.75</v>
      </c>
      <c r="K34" s="21">
        <f t="shared" si="7"/>
        <v>14.600000000000001</v>
      </c>
      <c r="L34" s="14">
        <f t="shared" si="8"/>
        <v>11</v>
      </c>
      <c r="M34" s="14">
        <f t="shared" si="9"/>
        <v>10.3</v>
      </c>
      <c r="N34" s="14">
        <f t="shared" si="10"/>
        <v>7.4</v>
      </c>
      <c r="O34" s="14">
        <f t="shared" si="11"/>
        <v>2.3000000000000003</v>
      </c>
      <c r="P34" s="14">
        <f t="shared" si="12"/>
        <v>7.8500000000000005</v>
      </c>
      <c r="Q34" s="14">
        <f t="shared" si="13"/>
        <v>9</v>
      </c>
      <c r="R34" s="14"/>
      <c r="S34" s="27">
        <f t="shared" ref="S34:S35" si="39">SUM(H21:H34)</f>
        <v>108.94999999999999</v>
      </c>
      <c r="T34" s="21">
        <f t="shared" ref="T34:T35" si="40">SUM(I21:I34)</f>
        <v>103.69999999999999</v>
      </c>
      <c r="U34" s="21">
        <f t="shared" ref="U34:U35" si="41">SUM(J21:J34)</f>
        <v>99.699999999999989</v>
      </c>
      <c r="V34" s="21">
        <f t="shared" ref="V34:V35" si="42">SUM(K21:K34)</f>
        <v>90.949999999999989</v>
      </c>
      <c r="W34" s="14">
        <f t="shared" ref="W34:W35" si="43">SUM(L21:L34)</f>
        <v>78.2</v>
      </c>
      <c r="X34" s="14">
        <f t="shared" ref="X34:X35" si="44">SUM(M21:M34)</f>
        <v>68.349999999999994</v>
      </c>
      <c r="Y34" s="14">
        <f t="shared" ref="Y34:Y35" si="45">SUM(N21:N34)</f>
        <v>58.55</v>
      </c>
      <c r="Z34" s="14">
        <f t="shared" ref="Z34:Z35" si="46">SUM(O21:O34)</f>
        <v>51.550000000000004</v>
      </c>
      <c r="AA34" s="14">
        <f t="shared" ref="AA34:AA35" si="47">SUM(P21:P34)</f>
        <v>49.85</v>
      </c>
      <c r="AB34" s="42">
        <f t="shared" ref="AB34:AB35" si="48">SUM(Q21:Q34)</f>
        <v>42.45</v>
      </c>
      <c r="AC34" s="21">
        <f t="shared" ref="AC34:AC35" si="49">($F34-S34)^2</f>
        <v>622.50249999999949</v>
      </c>
      <c r="AD34" s="21">
        <f t="shared" ref="AD34:AD35" si="50">($F34-T34)^2</f>
        <v>388.08999999999958</v>
      </c>
      <c r="AE34" s="21">
        <f t="shared" ref="AE34:AE35" si="51">($F34-U34)^2</f>
        <v>246.48999999999964</v>
      </c>
      <c r="AF34" s="21">
        <f t="shared" ref="AF34:AF35" si="52">($F34-V34)^2</f>
        <v>48.302499999999839</v>
      </c>
      <c r="AG34" s="14">
        <f t="shared" ref="AG34:AG35" si="53">($F34-W34)^2</f>
        <v>33.639999999999965</v>
      </c>
      <c r="AH34" s="14">
        <f t="shared" ref="AH34:AH35" si="54">($F34-X34)^2</f>
        <v>244.92250000000018</v>
      </c>
      <c r="AI34" s="14">
        <f t="shared" ref="AI34:AI35" si="55">($F34-Y34)^2</f>
        <v>647.7025000000001</v>
      </c>
      <c r="AJ34" s="14">
        <f t="shared" ref="AJ34:AJ35" si="56">($F34-Z34)^2</f>
        <v>1053.0024999999998</v>
      </c>
      <c r="AK34" s="14">
        <f t="shared" ref="AK34:AK35" si="57">($F34-AA34)^2</f>
        <v>1166.2224999999999</v>
      </c>
      <c r="AL34" s="14">
        <f t="shared" ref="AL34:AL35" si="58">($F34-AB34)^2</f>
        <v>1726.4024999999997</v>
      </c>
    </row>
    <row r="35" spans="1:38" s="8" customFormat="1" x14ac:dyDescent="0.2">
      <c r="A35" s="53">
        <v>43921</v>
      </c>
      <c r="B35" s="49">
        <v>2777</v>
      </c>
      <c r="C35" s="13">
        <f t="shared" si="37"/>
        <v>196</v>
      </c>
      <c r="D35" s="59">
        <f t="shared" si="38"/>
        <v>7.5939558310732277E-2</v>
      </c>
      <c r="E35" s="6"/>
      <c r="F35" s="47">
        <v>92</v>
      </c>
      <c r="G35" s="47">
        <f t="shared" si="1"/>
        <v>92</v>
      </c>
      <c r="H35" s="28">
        <f t="shared" si="4"/>
        <v>5.95</v>
      </c>
      <c r="I35" s="19">
        <f t="shared" si="5"/>
        <v>6.25</v>
      </c>
      <c r="J35" s="19">
        <f t="shared" si="6"/>
        <v>9.25</v>
      </c>
      <c r="K35" s="19">
        <f t="shared" si="7"/>
        <v>10.75</v>
      </c>
      <c r="L35" s="19">
        <f t="shared" si="8"/>
        <v>14.600000000000001</v>
      </c>
      <c r="M35" s="19">
        <f t="shared" si="9"/>
        <v>11</v>
      </c>
      <c r="N35" s="19">
        <f t="shared" si="10"/>
        <v>10.3</v>
      </c>
      <c r="O35" s="19">
        <f t="shared" si="11"/>
        <v>7.4</v>
      </c>
      <c r="P35" s="19">
        <f t="shared" si="12"/>
        <v>2.3000000000000003</v>
      </c>
      <c r="Q35" s="19">
        <f t="shared" si="13"/>
        <v>7.8500000000000005</v>
      </c>
      <c r="R35" s="19"/>
      <c r="S35" s="28">
        <f t="shared" si="39"/>
        <v>112.45</v>
      </c>
      <c r="T35" s="19">
        <f t="shared" si="40"/>
        <v>108.94999999999999</v>
      </c>
      <c r="U35" s="19">
        <f t="shared" si="41"/>
        <v>103.69999999999999</v>
      </c>
      <c r="V35" s="19">
        <f t="shared" si="42"/>
        <v>99.699999999999989</v>
      </c>
      <c r="W35" s="19">
        <f t="shared" si="43"/>
        <v>90.949999999999989</v>
      </c>
      <c r="X35" s="19">
        <f t="shared" si="44"/>
        <v>78.2</v>
      </c>
      <c r="Y35" s="19">
        <f t="shared" si="45"/>
        <v>68.349999999999994</v>
      </c>
      <c r="Z35" s="19">
        <f t="shared" si="46"/>
        <v>58.55</v>
      </c>
      <c r="AA35" s="19">
        <f t="shared" si="47"/>
        <v>51.550000000000004</v>
      </c>
      <c r="AB35" s="33">
        <f t="shared" si="48"/>
        <v>49.85</v>
      </c>
      <c r="AC35" s="19">
        <f t="shared" si="49"/>
        <v>418.2025000000001</v>
      </c>
      <c r="AD35" s="19">
        <f t="shared" si="50"/>
        <v>287.30249999999961</v>
      </c>
      <c r="AE35" s="19">
        <f t="shared" si="51"/>
        <v>136.88999999999973</v>
      </c>
      <c r="AF35" s="19">
        <f t="shared" si="52"/>
        <v>59.289999999999822</v>
      </c>
      <c r="AG35" s="19">
        <f t="shared" si="53"/>
        <v>1.1025000000000238</v>
      </c>
      <c r="AH35" s="19">
        <f t="shared" si="54"/>
        <v>190.43999999999991</v>
      </c>
      <c r="AI35" s="19">
        <f t="shared" si="55"/>
        <v>559.32250000000022</v>
      </c>
      <c r="AJ35" s="19">
        <f t="shared" si="56"/>
        <v>1118.9025000000001</v>
      </c>
      <c r="AK35" s="19">
        <f t="shared" si="57"/>
        <v>1636.2024999999996</v>
      </c>
      <c r="AL35" s="19">
        <f t="shared" si="58"/>
        <v>1776.6224999999999</v>
      </c>
    </row>
    <row r="36" spans="1:38" x14ac:dyDescent="0.2">
      <c r="A36" s="1"/>
      <c r="B36" s="12"/>
      <c r="C36" s="12"/>
      <c r="D36" s="5"/>
      <c r="H36" s="27"/>
      <c r="I36" s="21"/>
      <c r="J36" s="21"/>
      <c r="K36" s="21"/>
      <c r="L36" s="14"/>
      <c r="M36" s="14"/>
      <c r="N36" s="14"/>
      <c r="O36" s="14"/>
      <c r="P36" s="14"/>
      <c r="Q36" s="14"/>
      <c r="R36" s="14"/>
      <c r="S36" s="27"/>
      <c r="T36" s="21"/>
      <c r="U36" s="21"/>
      <c r="V36" s="21"/>
      <c r="W36" s="14"/>
      <c r="X36" s="14"/>
      <c r="Y36" s="14"/>
      <c r="Z36" s="14"/>
      <c r="AA36" s="14"/>
      <c r="AB36" s="42"/>
    </row>
    <row r="37" spans="1:38" x14ac:dyDescent="0.2">
      <c r="A37" s="1"/>
      <c r="B37" s="12"/>
      <c r="C37" s="12"/>
      <c r="D37" s="5"/>
      <c r="H37" s="27"/>
      <c r="I37" s="21"/>
      <c r="J37" s="21"/>
      <c r="K37" s="21"/>
      <c r="L37" s="14"/>
      <c r="M37" s="14"/>
      <c r="N37" s="14"/>
      <c r="O37" s="14"/>
      <c r="P37" s="14"/>
      <c r="Q37" s="14"/>
      <c r="R37" s="14"/>
      <c r="S37" s="27"/>
      <c r="T37" s="21"/>
      <c r="U37" s="21"/>
      <c r="V37" s="21"/>
      <c r="W37" s="14"/>
      <c r="X37" s="14"/>
      <c r="Y37" s="14"/>
      <c r="Z37" s="14"/>
      <c r="AA37" s="14"/>
      <c r="AB37" s="42"/>
    </row>
    <row r="38" spans="1:38" x14ac:dyDescent="0.2">
      <c r="A38" s="1"/>
      <c r="B38" s="12"/>
      <c r="C38" s="12"/>
      <c r="D38" s="5"/>
      <c r="H38" s="27"/>
      <c r="I38" s="21"/>
      <c r="J38" s="21"/>
      <c r="K38" s="21"/>
      <c r="L38" s="14"/>
      <c r="M38" s="14"/>
      <c r="N38" s="14"/>
      <c r="O38" s="14"/>
      <c r="P38" s="14"/>
      <c r="Q38" s="14"/>
      <c r="R38" s="14"/>
      <c r="S38" s="27"/>
      <c r="T38" s="21"/>
      <c r="U38" s="21"/>
      <c r="V38" s="21"/>
      <c r="W38" s="14"/>
      <c r="X38" s="14"/>
      <c r="Y38" s="14"/>
      <c r="Z38" s="14"/>
      <c r="AA38" s="14"/>
      <c r="AB38" s="42"/>
    </row>
    <row r="39" spans="1:38" x14ac:dyDescent="0.2">
      <c r="A39" s="1"/>
      <c r="B39" s="12"/>
      <c r="C39" s="12"/>
      <c r="D39" s="5"/>
      <c r="H39" s="27"/>
      <c r="I39" s="21"/>
      <c r="J39" s="21"/>
      <c r="K39" s="21"/>
      <c r="L39" s="14"/>
      <c r="M39" s="14"/>
      <c r="N39" s="14"/>
      <c r="O39" s="14"/>
      <c r="P39" s="14"/>
      <c r="Q39" s="14"/>
      <c r="R39" s="14"/>
      <c r="S39" s="27"/>
      <c r="T39" s="21"/>
      <c r="U39" s="21"/>
      <c r="V39" s="21"/>
      <c r="W39" s="14"/>
      <c r="X39" s="14"/>
      <c r="Y39" s="14"/>
      <c r="Z39" s="14"/>
      <c r="AA39" s="14"/>
      <c r="AB39" s="42"/>
    </row>
    <row r="40" spans="1:38" x14ac:dyDescent="0.2">
      <c r="A40" s="1"/>
      <c r="B40" s="12"/>
      <c r="C40" s="12"/>
      <c r="D40" s="5"/>
      <c r="H40" s="27"/>
      <c r="I40" s="21"/>
      <c r="J40" s="21"/>
      <c r="K40" s="21"/>
      <c r="L40" s="14"/>
      <c r="M40" s="14"/>
      <c r="N40" s="14"/>
      <c r="O40" s="14"/>
      <c r="P40" s="14"/>
      <c r="Q40" s="14"/>
      <c r="R40" s="14"/>
      <c r="S40" s="27"/>
      <c r="T40" s="21"/>
      <c r="U40" s="21"/>
      <c r="V40" s="21"/>
      <c r="W40" s="14"/>
      <c r="X40" s="14"/>
      <c r="Y40" s="14"/>
      <c r="Z40" s="14"/>
      <c r="AA40" s="14"/>
      <c r="AB40" s="42"/>
    </row>
    <row r="41" spans="1:38" x14ac:dyDescent="0.2">
      <c r="A41" s="1"/>
      <c r="B41" s="12"/>
      <c r="C41" s="12"/>
      <c r="D41" s="5"/>
      <c r="H41" s="27"/>
      <c r="I41" s="21"/>
      <c r="J41" s="21"/>
      <c r="K41" s="21"/>
      <c r="L41" s="14"/>
      <c r="M41" s="14"/>
      <c r="N41" s="14"/>
      <c r="O41" s="14"/>
      <c r="P41" s="14"/>
      <c r="Q41" s="14"/>
      <c r="R41" s="14"/>
      <c r="S41" s="27"/>
      <c r="T41" s="21"/>
      <c r="U41" s="21"/>
      <c r="V41" s="21"/>
      <c r="W41" s="14"/>
      <c r="X41" s="14"/>
      <c r="Y41" s="14"/>
      <c r="Z41" s="14"/>
      <c r="AA41" s="14"/>
      <c r="AB41" s="42"/>
    </row>
    <row r="42" spans="1:38" x14ac:dyDescent="0.2">
      <c r="A42" s="1"/>
      <c r="B42" s="12"/>
      <c r="C42" s="12"/>
      <c r="D42" s="5"/>
      <c r="H42" s="27"/>
      <c r="I42" s="21"/>
      <c r="J42" s="21"/>
      <c r="K42" s="21"/>
      <c r="L42" s="14"/>
      <c r="M42" s="14"/>
      <c r="N42" s="14"/>
      <c r="O42" s="14"/>
      <c r="P42" s="14"/>
      <c r="Q42" s="14"/>
      <c r="R42" s="14"/>
      <c r="S42" s="27"/>
      <c r="T42" s="21"/>
      <c r="U42" s="21"/>
      <c r="V42" s="21"/>
      <c r="W42" s="14"/>
      <c r="X42" s="14"/>
      <c r="Y42" s="14"/>
      <c r="Z42" s="14"/>
      <c r="AA42" s="14"/>
      <c r="AB42" s="42"/>
    </row>
    <row r="43" spans="1:38" x14ac:dyDescent="0.2">
      <c r="A43" s="1"/>
      <c r="B43" s="12"/>
      <c r="C43" s="12"/>
      <c r="D43" s="5"/>
      <c r="H43" s="27"/>
      <c r="I43" s="21"/>
      <c r="J43" s="21"/>
      <c r="K43" s="21"/>
      <c r="L43" s="14"/>
      <c r="M43" s="14"/>
      <c r="N43" s="14"/>
      <c r="O43" s="14"/>
      <c r="P43" s="14"/>
      <c r="Q43" s="14"/>
      <c r="R43" s="14"/>
      <c r="S43" s="27"/>
      <c r="T43" s="21"/>
      <c r="U43" s="21"/>
      <c r="V43" s="21"/>
      <c r="W43" s="14"/>
      <c r="X43" s="14"/>
      <c r="Y43" s="14"/>
      <c r="Z43" s="14"/>
      <c r="AA43" s="14"/>
      <c r="AB43" s="42"/>
    </row>
    <row r="44" spans="1:38" x14ac:dyDescent="0.2">
      <c r="A44" s="1"/>
      <c r="B44" s="12"/>
      <c r="C44" s="12"/>
      <c r="D44" s="5"/>
      <c r="H44" s="27"/>
      <c r="I44" s="21"/>
      <c r="J44" s="21"/>
      <c r="K44" s="21"/>
      <c r="L44" s="14"/>
      <c r="M44" s="14"/>
      <c r="N44" s="14"/>
      <c r="O44" s="14"/>
      <c r="P44" s="14"/>
      <c r="Q44" s="14"/>
      <c r="R44" s="14"/>
      <c r="S44" s="27"/>
      <c r="T44" s="21"/>
      <c r="U44" s="21"/>
      <c r="V44" s="21"/>
      <c r="W44" s="14"/>
      <c r="X44" s="14"/>
      <c r="Y44" s="14"/>
      <c r="Z44" s="14"/>
      <c r="AA44" s="14"/>
      <c r="AB44" s="42"/>
    </row>
    <row r="45" spans="1:38" x14ac:dyDescent="0.2">
      <c r="A45" s="1"/>
      <c r="B45" s="12"/>
      <c r="C45" s="12"/>
      <c r="D45" s="5"/>
      <c r="H45" s="27"/>
      <c r="I45" s="21"/>
      <c r="J45" s="21"/>
      <c r="K45" s="21"/>
      <c r="L45" s="14"/>
      <c r="M45" s="14"/>
      <c r="N45" s="14"/>
      <c r="O45" s="14"/>
      <c r="P45" s="14"/>
      <c r="Q45" s="14"/>
      <c r="R45" s="14"/>
      <c r="S45" s="27"/>
      <c r="T45" s="21"/>
      <c r="U45" s="21"/>
      <c r="V45" s="21"/>
      <c r="W45" s="14"/>
      <c r="X45" s="14"/>
      <c r="Y45" s="14"/>
      <c r="Z45" s="14"/>
      <c r="AA45" s="14"/>
      <c r="AB45" s="42"/>
    </row>
    <row r="46" spans="1:38" x14ac:dyDescent="0.2">
      <c r="A46" s="1"/>
      <c r="B46" s="12"/>
      <c r="C46" s="12"/>
      <c r="D46" s="5"/>
      <c r="H46" s="27"/>
      <c r="I46" s="21"/>
      <c r="J46" s="21"/>
      <c r="K46" s="21"/>
      <c r="L46" s="14"/>
      <c r="M46" s="14"/>
      <c r="N46" s="14"/>
      <c r="O46" s="14"/>
      <c r="P46" s="14"/>
      <c r="Q46" s="14"/>
      <c r="R46" s="14"/>
      <c r="S46" s="27"/>
      <c r="T46" s="21"/>
      <c r="U46" s="21"/>
      <c r="V46" s="21"/>
      <c r="W46" s="14"/>
      <c r="X46" s="14"/>
      <c r="Y46" s="14"/>
      <c r="Z46" s="14"/>
      <c r="AA46" s="14"/>
      <c r="AB46" s="42"/>
    </row>
    <row r="47" spans="1:38" x14ac:dyDescent="0.2">
      <c r="A47" s="1"/>
      <c r="B47" s="12"/>
      <c r="C47" s="12"/>
      <c r="D47" s="5"/>
      <c r="H47" s="27"/>
      <c r="I47" s="21"/>
      <c r="J47" s="21"/>
      <c r="K47" s="21"/>
      <c r="L47" s="14"/>
      <c r="M47" s="14"/>
      <c r="N47" s="14"/>
      <c r="O47" s="14"/>
      <c r="P47" s="14"/>
      <c r="Q47" s="14"/>
      <c r="R47" s="14"/>
      <c r="S47" s="27"/>
      <c r="T47" s="21"/>
      <c r="U47" s="21"/>
      <c r="V47" s="21"/>
      <c r="W47" s="14"/>
      <c r="X47" s="14"/>
      <c r="Y47" s="14"/>
      <c r="Z47" s="14"/>
      <c r="AA47" s="14"/>
      <c r="AB47" s="42"/>
    </row>
    <row r="48" spans="1:38" x14ac:dyDescent="0.2">
      <c r="A48" s="1"/>
      <c r="B48" s="12"/>
      <c r="C48" s="12"/>
      <c r="D48" s="5"/>
      <c r="H48" s="27"/>
      <c r="I48" s="21"/>
      <c r="J48" s="21"/>
      <c r="K48" s="21"/>
      <c r="L48" s="14"/>
      <c r="M48" s="14"/>
      <c r="N48" s="14"/>
      <c r="O48" s="14"/>
      <c r="P48" s="14"/>
      <c r="Q48" s="14"/>
      <c r="R48" s="14"/>
      <c r="S48" s="27"/>
      <c r="T48" s="21"/>
      <c r="U48" s="21"/>
      <c r="V48" s="21"/>
      <c r="W48" s="14"/>
      <c r="X48" s="14"/>
      <c r="Y48" s="14"/>
      <c r="Z48" s="14"/>
      <c r="AA48" s="14"/>
      <c r="AB48" s="42"/>
    </row>
    <row r="49" spans="1:28" x14ac:dyDescent="0.2">
      <c r="A49" s="1"/>
      <c r="B49" s="12"/>
      <c r="C49" s="12"/>
      <c r="D49" s="5"/>
      <c r="H49" s="27"/>
      <c r="I49" s="21"/>
      <c r="J49" s="21"/>
      <c r="K49" s="21"/>
      <c r="L49" s="14"/>
      <c r="M49" s="14"/>
      <c r="N49" s="14"/>
      <c r="O49" s="14"/>
      <c r="P49" s="14"/>
      <c r="Q49" s="14"/>
      <c r="R49" s="14"/>
      <c r="S49" s="27"/>
      <c r="T49" s="21"/>
      <c r="U49" s="21"/>
      <c r="V49" s="21"/>
      <c r="W49" s="14"/>
      <c r="X49" s="14"/>
      <c r="Y49" s="14"/>
      <c r="Z49" s="14"/>
      <c r="AA49" s="14"/>
      <c r="AB49" s="42"/>
    </row>
    <row r="50" spans="1:28" x14ac:dyDescent="0.2">
      <c r="A50" s="1"/>
      <c r="B50" s="12"/>
      <c r="C50" s="12"/>
      <c r="D50" s="5"/>
      <c r="H50" s="27"/>
      <c r="I50" s="21"/>
      <c r="J50" s="21"/>
      <c r="K50" s="21"/>
      <c r="L50" s="14"/>
      <c r="M50" s="14"/>
      <c r="N50" s="14"/>
      <c r="O50" s="14"/>
      <c r="P50" s="14"/>
      <c r="Q50" s="14"/>
      <c r="R50" s="14"/>
      <c r="S50" s="27"/>
      <c r="T50" s="21"/>
      <c r="U50" s="21"/>
      <c r="V50" s="21"/>
      <c r="W50" s="14"/>
      <c r="X50" s="14"/>
      <c r="Y50" s="14"/>
      <c r="Z50" s="14"/>
      <c r="AA50" s="14"/>
      <c r="AB50" s="42"/>
    </row>
    <row r="51" spans="1:28" x14ac:dyDescent="0.2">
      <c r="A51" s="1"/>
      <c r="B51" s="12"/>
      <c r="C51" s="12"/>
      <c r="D51" s="5"/>
      <c r="H51" s="27"/>
      <c r="I51" s="21"/>
      <c r="J51" s="21"/>
      <c r="K51" s="21"/>
      <c r="L51" s="14"/>
      <c r="M51" s="14"/>
      <c r="N51" s="14"/>
      <c r="O51" s="14"/>
      <c r="P51" s="14"/>
      <c r="Q51" s="14"/>
      <c r="R51" s="14"/>
      <c r="S51" s="27"/>
      <c r="T51" s="21"/>
      <c r="U51" s="21"/>
      <c r="V51" s="21"/>
      <c r="W51" s="14"/>
      <c r="X51" s="14"/>
      <c r="Y51" s="14"/>
      <c r="Z51" s="14"/>
      <c r="AA51" s="14"/>
      <c r="AB51" s="42"/>
    </row>
    <row r="52" spans="1:28" x14ac:dyDescent="0.2">
      <c r="A52" s="1"/>
      <c r="B52" s="12"/>
      <c r="C52" s="12"/>
      <c r="D52" s="5"/>
      <c r="H52" s="27"/>
      <c r="I52" s="21"/>
      <c r="J52" s="21"/>
      <c r="K52" s="21"/>
      <c r="L52" s="14"/>
      <c r="M52" s="14"/>
      <c r="N52" s="14"/>
      <c r="O52" s="14"/>
      <c r="P52" s="14"/>
      <c r="Q52" s="14"/>
      <c r="R52" s="14"/>
      <c r="S52" s="27"/>
      <c r="T52" s="21"/>
      <c r="U52" s="21"/>
      <c r="V52" s="21"/>
      <c r="W52" s="14"/>
      <c r="X52" s="14"/>
      <c r="Y52" s="14"/>
      <c r="Z52" s="14"/>
      <c r="AA52" s="14"/>
      <c r="AB52" s="42"/>
    </row>
    <row r="53" spans="1:28" x14ac:dyDescent="0.2">
      <c r="A53" s="1"/>
      <c r="B53" s="12"/>
      <c r="C53" s="12"/>
      <c r="D53" s="5"/>
      <c r="H53" s="27"/>
      <c r="I53" s="21"/>
      <c r="J53" s="21"/>
      <c r="K53" s="21"/>
      <c r="L53" s="14"/>
      <c r="M53" s="14"/>
      <c r="N53" s="14"/>
      <c r="O53" s="14"/>
      <c r="P53" s="14"/>
      <c r="Q53" s="14"/>
      <c r="R53" s="14"/>
    </row>
    <row r="54" spans="1:28" x14ac:dyDescent="0.2">
      <c r="A54" s="1"/>
      <c r="B54" s="12"/>
      <c r="C54" s="12"/>
      <c r="D54" s="5"/>
      <c r="H54" s="27"/>
      <c r="I54" s="21"/>
      <c r="J54" s="21"/>
      <c r="K54" s="21"/>
      <c r="L54" s="14"/>
      <c r="M54" s="14"/>
      <c r="N54" s="14"/>
      <c r="O54" s="14"/>
      <c r="P54" s="14"/>
      <c r="Q54" s="14"/>
      <c r="R54" s="14"/>
    </row>
    <row r="55" spans="1:28" x14ac:dyDescent="0.2">
      <c r="A55" s="1"/>
      <c r="B55" s="12"/>
      <c r="C55" s="12"/>
      <c r="D55" s="5"/>
      <c r="H55" s="27"/>
      <c r="I55" s="21"/>
      <c r="J55" s="21"/>
      <c r="K55" s="21"/>
      <c r="L55" s="14"/>
      <c r="M55" s="14"/>
      <c r="N55" s="14"/>
      <c r="O55" s="14"/>
      <c r="P55" s="14"/>
      <c r="Q55" s="14"/>
      <c r="R55" s="14"/>
    </row>
    <row r="56" spans="1:28" x14ac:dyDescent="0.2">
      <c r="A56" s="1"/>
      <c r="B56" s="12"/>
      <c r="C56" s="12"/>
      <c r="D56" s="5"/>
      <c r="H56" s="27"/>
      <c r="I56" s="21"/>
      <c r="J56" s="21"/>
      <c r="K56" s="21"/>
      <c r="L56" s="14"/>
      <c r="M56" s="14"/>
      <c r="N56" s="14"/>
      <c r="O56" s="14"/>
      <c r="P56" s="14"/>
      <c r="Q56" s="14"/>
      <c r="R56" s="14"/>
    </row>
    <row r="57" spans="1:28" x14ac:dyDescent="0.2">
      <c r="A57" s="1"/>
      <c r="B57" s="12"/>
      <c r="C57" s="12"/>
      <c r="D57" s="5"/>
      <c r="H57" s="27"/>
      <c r="I57" s="21"/>
      <c r="J57" s="21"/>
      <c r="K57" s="21"/>
      <c r="L57" s="14"/>
      <c r="M57" s="14"/>
      <c r="N57" s="14"/>
      <c r="O57" s="14"/>
      <c r="P57" s="14"/>
      <c r="Q57" s="14"/>
      <c r="R57" s="14"/>
    </row>
    <row r="58" spans="1:28" x14ac:dyDescent="0.2">
      <c r="A58" s="1"/>
      <c r="B58" s="12"/>
      <c r="C58" s="12"/>
      <c r="D58" s="5"/>
      <c r="H58" s="27"/>
      <c r="I58" s="21"/>
      <c r="J58" s="21"/>
      <c r="K58" s="21"/>
      <c r="L58" s="14"/>
      <c r="M58" s="14"/>
      <c r="N58" s="14"/>
      <c r="O58" s="14"/>
      <c r="P58" s="14"/>
      <c r="Q58" s="14"/>
      <c r="R58" s="14"/>
    </row>
    <row r="59" spans="1:28" x14ac:dyDescent="0.2">
      <c r="A59" s="1"/>
      <c r="B59" s="12"/>
      <c r="C59" s="12"/>
      <c r="D59" s="5"/>
      <c r="H59" s="27"/>
      <c r="I59" s="21"/>
      <c r="J59" s="21"/>
      <c r="K59" s="21"/>
      <c r="L59" s="14"/>
      <c r="M59" s="14"/>
      <c r="N59" s="14"/>
      <c r="O59" s="14"/>
      <c r="P59" s="14"/>
      <c r="Q59" s="14"/>
      <c r="R59" s="14"/>
    </row>
    <row r="60" spans="1:28" x14ac:dyDescent="0.2">
      <c r="A60" s="1"/>
      <c r="B60" s="12"/>
      <c r="C60" s="12"/>
      <c r="D60" s="5"/>
      <c r="H60" s="27"/>
      <c r="I60" s="21"/>
      <c r="J60" s="21"/>
      <c r="K60" s="21"/>
      <c r="L60" s="14"/>
      <c r="M60" s="14"/>
      <c r="N60" s="14"/>
      <c r="O60" s="14"/>
      <c r="P60" s="14"/>
      <c r="Q60" s="14"/>
      <c r="R60" s="14"/>
    </row>
  </sheetData>
  <conditionalFormatting sqref="S3:AB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K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D57DF-23F9-AE4A-9C63-4B029AF6C921}">
  <dimension ref="A1:K6"/>
  <sheetViews>
    <sheetView workbookViewId="0"/>
  </sheetViews>
  <sheetFormatPr baseColWidth="10" defaultRowHeight="16" x14ac:dyDescent="0.2"/>
  <sheetData>
    <row r="1" spans="1:11" x14ac:dyDescent="0.2">
      <c r="A1" s="51" t="s">
        <v>20</v>
      </c>
      <c r="B1" s="21"/>
      <c r="C1" s="21"/>
      <c r="D1" s="21"/>
      <c r="E1" s="14"/>
      <c r="F1" s="14"/>
      <c r="G1" s="14"/>
      <c r="H1" s="14"/>
      <c r="I1" s="14"/>
      <c r="J1" s="21"/>
      <c r="K1" s="18"/>
    </row>
    <row r="2" spans="1:11" x14ac:dyDescent="0.2">
      <c r="A2" s="51" t="s">
        <v>6</v>
      </c>
      <c r="B2" s="16" t="s">
        <v>14</v>
      </c>
      <c r="C2" s="16" t="s">
        <v>15</v>
      </c>
      <c r="D2" s="16" t="s">
        <v>13</v>
      </c>
      <c r="E2" s="35" t="s">
        <v>7</v>
      </c>
      <c r="F2" s="35" t="s">
        <v>8</v>
      </c>
      <c r="G2" s="35" t="s">
        <v>9</v>
      </c>
      <c r="H2" s="35" t="s">
        <v>10</v>
      </c>
      <c r="I2" s="35" t="s">
        <v>11</v>
      </c>
      <c r="J2" s="16" t="s">
        <v>12</v>
      </c>
      <c r="K2" s="18"/>
    </row>
    <row r="3" spans="1:11" x14ac:dyDescent="0.2">
      <c r="A3" s="27" t="s">
        <v>21</v>
      </c>
      <c r="B3" s="21"/>
      <c r="C3" s="21"/>
      <c r="D3" s="21"/>
      <c r="E3" s="14"/>
      <c r="F3" s="14"/>
      <c r="G3" s="14"/>
      <c r="H3" s="14"/>
      <c r="I3" s="14"/>
      <c r="J3" s="21"/>
      <c r="K3" s="18"/>
    </row>
    <row r="4" spans="1:11" x14ac:dyDescent="0.2">
      <c r="A4" s="31">
        <f>(CORREL('In-sample (14 days)'!$G$15:'In-sample (14 days)'!$G$35,'In-sample (14 days)'!S15:'In-sample (14 days)'!S35))^2</f>
        <v>0.94424758313364543</v>
      </c>
      <c r="B4" s="37">
        <f>(CORREL('In-sample (14 days)'!$G$15:'In-sample (14 days)'!$G$35,'In-sample (14 days)'!T15:'In-sample (14 days)'!T35))^2</f>
        <v>0.9611155117380743</v>
      </c>
      <c r="C4" s="37">
        <f>(CORREL('In-sample (14 days)'!$G$15:'In-sample (14 days)'!$G$35,'In-sample (14 days)'!U15:'In-sample (14 days)'!U35))^2</f>
        <v>0.97208343136946096</v>
      </c>
      <c r="D4" s="37">
        <f>(CORREL('In-sample (14 days)'!$G$15:'In-sample (14 days)'!$G$35,'In-sample (14 days)'!V15:'In-sample (14 days)'!V35))^2</f>
        <v>0.98357329562311546</v>
      </c>
      <c r="E4" s="37">
        <f>(CORREL('In-sample (14 days)'!$G$15:'In-sample (14 days)'!$G$35,'In-sample (14 days)'!W15:'In-sample (14 days)'!W35))^2</f>
        <v>0.9881701501064124</v>
      </c>
      <c r="F4" s="37">
        <f>(CORREL('In-sample (14 days)'!$G$15:'In-sample (14 days)'!$G$35,'In-sample (14 days)'!X15:'In-sample (14 days)'!X35))^2</f>
        <v>0.99067852750672769</v>
      </c>
      <c r="G4" s="37">
        <f>(CORREL('In-sample (14 days)'!$G$15:'In-sample (14 days)'!$G$35,'In-sample (14 days)'!Y15:'In-sample (14 days)'!Y35))^2</f>
        <v>0.98803713440365992</v>
      </c>
      <c r="H4" s="37">
        <f>(CORREL('In-sample (14 days)'!$G$15:'In-sample (14 days)'!$G$35,'In-sample (14 days)'!Z15:'In-sample (14 days)'!Z35))^2</f>
        <v>0.98112019789787652</v>
      </c>
      <c r="I4" s="37">
        <f>(CORREL('In-sample (14 days)'!$G$15:'In-sample (14 days)'!$G$35,'In-sample (14 days)'!AA15:'In-sample (14 days)'!AA35))^2</f>
        <v>0.97190802887823335</v>
      </c>
      <c r="J4" s="37">
        <f>(CORREL('In-sample (14 days)'!$G$15:'In-sample (14 days)'!$G$35,'In-sample (14 days)'!AB15:'In-sample (14 days)'!AB35))^2</f>
        <v>0.9569294663799669</v>
      </c>
      <c r="K4" s="18"/>
    </row>
    <row r="5" spans="1:11" x14ac:dyDescent="0.2">
      <c r="A5" s="27" t="s">
        <v>22</v>
      </c>
      <c r="B5" s="21"/>
      <c r="C5" s="21"/>
      <c r="D5" s="21"/>
      <c r="E5" s="21"/>
      <c r="F5" s="21"/>
      <c r="G5" s="21"/>
      <c r="H5" s="21"/>
      <c r="I5" s="21"/>
      <c r="J5" s="21"/>
      <c r="K5" s="18"/>
    </row>
    <row r="6" spans="1:11" x14ac:dyDescent="0.2">
      <c r="A6" s="31">
        <f>SQRT(AVERAGE('In-sample (14 days)'!AC15:'In-sample (14 days)'!AC35))</f>
        <v>22.876896226376093</v>
      </c>
      <c r="B6" s="37">
        <f>SQRT(AVERAGE('In-sample (14 days)'!AD15:'In-sample (14 days)'!AD35))</f>
        <v>17.30944897475144</v>
      </c>
      <c r="C6" s="37">
        <f>SQRT(AVERAGE('In-sample (14 days)'!AE15:'In-sample (14 days)'!AE35))</f>
        <v>11.886637155105847</v>
      </c>
      <c r="D6" s="37">
        <f>SQRT(AVERAGE('In-sample (14 days)'!AF15:'In-sample (14 days)'!AF35))</f>
        <v>6.5044124217627024</v>
      </c>
      <c r="E6" s="37">
        <f>SQRT(AVERAGE('In-sample (14 days)'!AG15:'In-sample (14 days)'!AG35))</f>
        <v>3.257116750104228</v>
      </c>
      <c r="F6" s="37">
        <f>SQRT(AVERAGE('In-sample (14 days)'!AH15:'In-sample (14 days)'!AH35))</f>
        <v>6.5234467226196573</v>
      </c>
      <c r="G6" s="37">
        <f>SQRT(AVERAGE('In-sample (14 days)'!AI15:'In-sample (14 days)'!AI35))</f>
        <v>10.953456727705381</v>
      </c>
      <c r="H6" s="37">
        <f>SQRT(AVERAGE('In-sample (14 days)'!AJ15:'In-sample (14 days)'!AJ35))</f>
        <v>15.059271784075971</v>
      </c>
      <c r="I6" s="37">
        <f>SQRT(AVERAGE('In-sample (14 days)'!AK15:'In-sample (14 days)'!AK35))</f>
        <v>18.60018241077989</v>
      </c>
      <c r="J6" s="37">
        <f>SQRT(AVERAGE('In-sample (14 days)'!AL15:'In-sample (14 days)'!AL35))</f>
        <v>21.84271699478537</v>
      </c>
      <c r="K6" s="18"/>
    </row>
  </sheetData>
  <conditionalFormatting sqref="A6:J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:J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20C86-DA85-9740-BDD9-9B3CA1DE45BF}">
  <dimension ref="A1:AL65"/>
  <sheetViews>
    <sheetView zoomScale="90" zoomScaleNormal="90" workbookViewId="0">
      <selection activeCell="K1" sqref="K1"/>
    </sheetView>
  </sheetViews>
  <sheetFormatPr baseColWidth="10" defaultRowHeight="16" x14ac:dyDescent="0.2"/>
  <cols>
    <col min="2" max="2" width="18.33203125" style="3" bestFit="1" customWidth="1"/>
    <col min="3" max="3" width="23.5" style="3" bestFit="1" customWidth="1"/>
    <col min="4" max="4" width="23.5" style="3" customWidth="1"/>
    <col min="5" max="5" width="10.83203125" style="3" hidden="1" customWidth="1"/>
    <col min="6" max="6" width="21.6640625" style="3" bestFit="1" customWidth="1"/>
    <col min="7" max="7" width="21.6640625" style="3" customWidth="1"/>
    <col min="8" max="8" width="17.1640625" style="10" customWidth="1"/>
    <col min="9" max="9" width="18.6640625" style="15" customWidth="1"/>
    <col min="10" max="10" width="19.5" style="15" customWidth="1"/>
    <col min="11" max="11" width="16.5" style="15" customWidth="1"/>
    <col min="12" max="12" width="16.83203125" customWidth="1"/>
    <col min="13" max="13" width="16.6640625" bestFit="1" customWidth="1"/>
    <col min="14" max="14" width="17.6640625" customWidth="1"/>
    <col min="15" max="16" width="16.33203125" bestFit="1" customWidth="1"/>
    <col min="17" max="17" width="17.33203125" bestFit="1" customWidth="1"/>
    <col min="19" max="19" width="10.83203125" style="9"/>
    <col min="20" max="22" width="10.83203125" style="18"/>
    <col min="28" max="28" width="13.1640625" style="38" bestFit="1" customWidth="1"/>
    <col min="29" max="32" width="10.83203125" style="18" customWidth="1"/>
    <col min="33" max="38" width="10.83203125" customWidth="1"/>
  </cols>
  <sheetData>
    <row r="1" spans="1:38" x14ac:dyDescent="0.2">
      <c r="A1" s="3" t="s">
        <v>0</v>
      </c>
      <c r="B1" s="52">
        <v>43922</v>
      </c>
      <c r="D1" s="24"/>
      <c r="H1" s="10" t="s">
        <v>24</v>
      </c>
      <c r="I1"/>
      <c r="J1"/>
      <c r="K1" s="2">
        <v>0.05</v>
      </c>
      <c r="S1" s="10" t="s">
        <v>23</v>
      </c>
      <c r="T1" s="15"/>
      <c r="U1" s="15"/>
      <c r="V1" s="15"/>
      <c r="AC1" s="18" t="s">
        <v>2</v>
      </c>
    </row>
    <row r="2" spans="1:38" s="8" customFormat="1" x14ac:dyDescent="0.2">
      <c r="B2" s="6"/>
      <c r="C2" s="6"/>
      <c r="D2" s="6"/>
      <c r="E2" s="6"/>
      <c r="F2" s="6"/>
      <c r="G2" s="6"/>
      <c r="H2" s="29"/>
      <c r="I2" s="6"/>
      <c r="J2" s="6"/>
      <c r="K2" s="6"/>
      <c r="O2" s="30"/>
      <c r="S2" s="29"/>
      <c r="T2" s="15"/>
      <c r="U2" s="15"/>
      <c r="V2" s="6"/>
      <c r="AB2" s="39"/>
    </row>
    <row r="3" spans="1:38" x14ac:dyDescent="0.2">
      <c r="B3" s="3" t="s">
        <v>28</v>
      </c>
      <c r="H3" s="26" t="s">
        <v>31</v>
      </c>
      <c r="I3" s="36"/>
      <c r="J3" s="36"/>
      <c r="K3" s="36"/>
      <c r="S3" s="31"/>
      <c r="T3" s="43"/>
      <c r="U3" s="43"/>
      <c r="V3" s="37"/>
      <c r="W3" s="4"/>
      <c r="X3" s="4"/>
      <c r="Y3" s="4"/>
      <c r="Z3" s="4"/>
      <c r="AA3" s="4"/>
      <c r="AB3" s="40"/>
    </row>
    <row r="4" spans="1:38" s="8" customFormat="1" x14ac:dyDescent="0.2">
      <c r="B4" s="6" t="s">
        <v>19</v>
      </c>
      <c r="C4" s="6" t="s">
        <v>29</v>
      </c>
      <c r="D4" s="6" t="s">
        <v>30</v>
      </c>
      <c r="E4" s="6" t="s">
        <v>1</v>
      </c>
      <c r="F4" s="6" t="s">
        <v>18</v>
      </c>
      <c r="G4" s="6" t="s">
        <v>16</v>
      </c>
      <c r="H4" s="29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6" t="s">
        <v>38</v>
      </c>
      <c r="O4" s="6" t="s">
        <v>39</v>
      </c>
      <c r="P4" s="6" t="s">
        <v>40</v>
      </c>
      <c r="Q4" s="6" t="s">
        <v>41</v>
      </c>
      <c r="S4" s="29" t="s">
        <v>6</v>
      </c>
      <c r="T4" s="6" t="s">
        <v>14</v>
      </c>
      <c r="U4" s="6" t="s">
        <v>15</v>
      </c>
      <c r="V4" s="6" t="s">
        <v>13</v>
      </c>
      <c r="W4" s="6" t="s">
        <v>7</v>
      </c>
      <c r="X4" s="6" t="s">
        <v>8</v>
      </c>
      <c r="Y4" s="6" t="s">
        <v>9</v>
      </c>
      <c r="Z4" s="6" t="s">
        <v>10</v>
      </c>
      <c r="AA4" s="6" t="s">
        <v>11</v>
      </c>
      <c r="AB4" s="41" t="s">
        <v>12</v>
      </c>
      <c r="AC4" s="6" t="str">
        <f>S4</f>
        <v>Lag 1</v>
      </c>
      <c r="AD4" s="6" t="s">
        <v>14</v>
      </c>
      <c r="AE4" s="6" t="s">
        <v>15</v>
      </c>
      <c r="AF4" s="6" t="s">
        <v>13</v>
      </c>
      <c r="AG4" s="6" t="str">
        <f t="shared" ref="AG4:AL4" si="0">W4</f>
        <v>Lag 5</v>
      </c>
      <c r="AH4" s="6" t="str">
        <f t="shared" si="0"/>
        <v>Lag 6</v>
      </c>
      <c r="AI4" s="6" t="str">
        <f t="shared" si="0"/>
        <v>Lag 7</v>
      </c>
      <c r="AJ4" s="6" t="str">
        <f t="shared" si="0"/>
        <v>Lag 8</v>
      </c>
      <c r="AK4" s="6" t="str">
        <f t="shared" si="0"/>
        <v>Lag 9</v>
      </c>
      <c r="AL4" s="6" t="str">
        <f t="shared" si="0"/>
        <v>Lag 10</v>
      </c>
    </row>
    <row r="5" spans="1:38" x14ac:dyDescent="0.2">
      <c r="A5" s="54">
        <v>43891</v>
      </c>
      <c r="B5" s="3">
        <v>1</v>
      </c>
      <c r="C5" s="3">
        <v>1</v>
      </c>
      <c r="E5" s="3">
        <v>0</v>
      </c>
      <c r="F5" s="3">
        <v>0</v>
      </c>
      <c r="G5" s="3">
        <f>F5</f>
        <v>0</v>
      </c>
      <c r="H5" s="9"/>
      <c r="I5" s="18"/>
      <c r="J5" s="18"/>
      <c r="K5" s="18"/>
    </row>
    <row r="6" spans="1:38" x14ac:dyDescent="0.2">
      <c r="A6" s="54">
        <v>43892</v>
      </c>
      <c r="B6" s="3">
        <v>3</v>
      </c>
      <c r="C6" s="3">
        <f>B6-B5</f>
        <v>2</v>
      </c>
      <c r="D6" s="5">
        <f>(B6-B5)/B5</f>
        <v>2</v>
      </c>
      <c r="E6" s="3">
        <v>0</v>
      </c>
      <c r="F6" s="3">
        <v>0</v>
      </c>
      <c r="G6" s="3">
        <f t="shared" ref="G6:G35" si="1">F6</f>
        <v>0</v>
      </c>
      <c r="H6" s="9"/>
      <c r="I6" s="18"/>
      <c r="J6" s="18"/>
      <c r="K6" s="18"/>
    </row>
    <row r="7" spans="1:38" x14ac:dyDescent="0.2">
      <c r="A7" s="54">
        <v>43893</v>
      </c>
      <c r="B7" s="3">
        <v>6</v>
      </c>
      <c r="C7" s="3">
        <f t="shared" ref="C7:C35" si="2">B7-B6</f>
        <v>3</v>
      </c>
      <c r="D7" s="5">
        <f t="shared" ref="D7:D35" si="3">(B7-B6)/B6</f>
        <v>1</v>
      </c>
      <c r="E7" s="3">
        <v>0</v>
      </c>
      <c r="F7" s="3">
        <v>0</v>
      </c>
      <c r="G7" s="3">
        <f t="shared" si="1"/>
        <v>0</v>
      </c>
      <c r="H7" s="9"/>
      <c r="I7" s="18"/>
      <c r="J7" s="18"/>
      <c r="K7" s="18"/>
    </row>
    <row r="8" spans="1:38" x14ac:dyDescent="0.2">
      <c r="A8" s="54">
        <v>43894</v>
      </c>
      <c r="B8" s="3">
        <v>9</v>
      </c>
      <c r="C8" s="3">
        <f t="shared" si="2"/>
        <v>3</v>
      </c>
      <c r="D8" s="5">
        <f t="shared" si="3"/>
        <v>0.5</v>
      </c>
      <c r="E8" s="3">
        <v>0</v>
      </c>
      <c r="F8" s="3">
        <v>0</v>
      </c>
      <c r="G8" s="3">
        <f t="shared" si="1"/>
        <v>0</v>
      </c>
      <c r="H8" s="9"/>
      <c r="I8" s="18"/>
      <c r="J8" s="18"/>
      <c r="K8" s="18"/>
    </row>
    <row r="9" spans="1:38" x14ac:dyDescent="0.2">
      <c r="A9" s="54">
        <v>43895</v>
      </c>
      <c r="B9" s="3">
        <v>13</v>
      </c>
      <c r="C9" s="3">
        <f t="shared" si="2"/>
        <v>4</v>
      </c>
      <c r="D9" s="5">
        <f t="shared" si="3"/>
        <v>0.44444444444444442</v>
      </c>
      <c r="E9" s="3">
        <v>0</v>
      </c>
      <c r="F9" s="3">
        <v>0</v>
      </c>
      <c r="G9" s="3">
        <f t="shared" si="1"/>
        <v>0</v>
      </c>
      <c r="H9" s="9"/>
      <c r="I9" s="18"/>
      <c r="J9" s="18"/>
      <c r="K9" s="18"/>
    </row>
    <row r="10" spans="1:38" x14ac:dyDescent="0.2">
      <c r="A10" s="54">
        <v>43896</v>
      </c>
      <c r="B10" s="3">
        <v>19</v>
      </c>
      <c r="C10" s="3">
        <f t="shared" si="2"/>
        <v>6</v>
      </c>
      <c r="D10" s="5">
        <f t="shared" si="3"/>
        <v>0.46153846153846156</v>
      </c>
      <c r="E10" s="3">
        <v>4</v>
      </c>
      <c r="F10" s="3">
        <v>0</v>
      </c>
      <c r="G10" s="3">
        <f t="shared" si="1"/>
        <v>0</v>
      </c>
      <c r="H10" s="9"/>
      <c r="I10" s="18"/>
      <c r="J10" s="18"/>
      <c r="K10" s="18"/>
    </row>
    <row r="11" spans="1:38" x14ac:dyDescent="0.2">
      <c r="A11" s="54">
        <v>43897</v>
      </c>
      <c r="B11" s="3">
        <v>28</v>
      </c>
      <c r="C11" s="3">
        <f t="shared" si="2"/>
        <v>9</v>
      </c>
      <c r="D11" s="5">
        <f t="shared" si="3"/>
        <v>0.47368421052631576</v>
      </c>
      <c r="E11" s="3">
        <v>4</v>
      </c>
      <c r="F11" s="3">
        <v>0</v>
      </c>
      <c r="G11" s="3">
        <f t="shared" si="1"/>
        <v>0</v>
      </c>
      <c r="H11" s="9"/>
      <c r="I11" s="18"/>
      <c r="J11" s="18"/>
      <c r="K11" s="18"/>
    </row>
    <row r="12" spans="1:38" x14ac:dyDescent="0.2">
      <c r="A12" s="54">
        <v>43898</v>
      </c>
      <c r="B12" s="3">
        <v>40</v>
      </c>
      <c r="C12" s="3">
        <f t="shared" si="2"/>
        <v>12</v>
      </c>
      <c r="D12" s="5">
        <f t="shared" si="3"/>
        <v>0.42857142857142855</v>
      </c>
      <c r="E12" s="3">
        <v>4</v>
      </c>
      <c r="F12" s="3">
        <v>0</v>
      </c>
      <c r="G12" s="3">
        <f t="shared" si="1"/>
        <v>0</v>
      </c>
      <c r="H12" s="9"/>
      <c r="I12" s="18"/>
      <c r="J12" s="18"/>
      <c r="K12" s="18"/>
    </row>
    <row r="13" spans="1:38" x14ac:dyDescent="0.2">
      <c r="A13" s="54">
        <v>43899</v>
      </c>
      <c r="B13" s="3">
        <v>48</v>
      </c>
      <c r="C13" s="3">
        <f t="shared" si="2"/>
        <v>8</v>
      </c>
      <c r="D13" s="5">
        <f t="shared" si="3"/>
        <v>0.2</v>
      </c>
      <c r="E13" s="3">
        <v>4</v>
      </c>
      <c r="F13" s="3">
        <v>0</v>
      </c>
      <c r="G13" s="3">
        <f t="shared" si="1"/>
        <v>0</v>
      </c>
      <c r="H13" s="9"/>
      <c r="I13" s="18"/>
      <c r="J13" s="18"/>
      <c r="K13" s="18"/>
    </row>
    <row r="14" spans="1:38" x14ac:dyDescent="0.2">
      <c r="A14" s="54">
        <v>43900</v>
      </c>
      <c r="B14" s="3">
        <v>58</v>
      </c>
      <c r="C14" s="3">
        <f t="shared" si="2"/>
        <v>10</v>
      </c>
      <c r="D14" s="5">
        <f t="shared" si="3"/>
        <v>0.20833333333333334</v>
      </c>
      <c r="E14" s="3">
        <v>4</v>
      </c>
      <c r="F14" s="3">
        <v>0</v>
      </c>
      <c r="G14" s="3">
        <f t="shared" si="1"/>
        <v>0</v>
      </c>
      <c r="H14" s="9"/>
      <c r="I14" s="18"/>
      <c r="J14" s="18"/>
      <c r="K14" s="18"/>
    </row>
    <row r="15" spans="1:38" x14ac:dyDescent="0.2">
      <c r="A15" s="54">
        <v>43901</v>
      </c>
      <c r="B15" s="3">
        <v>81</v>
      </c>
      <c r="C15" s="3">
        <f t="shared" si="2"/>
        <v>23</v>
      </c>
      <c r="D15" s="5">
        <f t="shared" si="3"/>
        <v>0.39655172413793105</v>
      </c>
      <c r="E15" s="3">
        <v>5</v>
      </c>
      <c r="F15" s="3">
        <v>0</v>
      </c>
      <c r="G15" s="3">
        <f t="shared" si="1"/>
        <v>0</v>
      </c>
      <c r="H15" s="27">
        <f t="shared" ref="H15:H35" si="4">$K$1*$C14</f>
        <v>0.5</v>
      </c>
      <c r="I15" s="21">
        <f t="shared" ref="I15:I35" si="5">$K$1*$C13</f>
        <v>0.4</v>
      </c>
      <c r="J15" s="21">
        <f t="shared" ref="J15:J35" si="6">$K$1*$C12</f>
        <v>0.60000000000000009</v>
      </c>
      <c r="K15" s="14">
        <f t="shared" ref="K15:K35" si="7">$K$1*$C11</f>
        <v>0.45</v>
      </c>
      <c r="L15" s="14">
        <f t="shared" ref="L15:L35" si="8">$K$1*$C10</f>
        <v>0.30000000000000004</v>
      </c>
      <c r="M15" s="14">
        <f t="shared" ref="M15:M35" si="9">$K$1*$C9</f>
        <v>0.2</v>
      </c>
      <c r="N15" s="14">
        <f t="shared" ref="N15:N35" si="10">$K$1*$C8</f>
        <v>0.15000000000000002</v>
      </c>
      <c r="O15" s="14">
        <f t="shared" ref="O15:O35" si="11">$K$1*$C7</f>
        <v>0.15000000000000002</v>
      </c>
      <c r="P15" s="14">
        <f t="shared" ref="P15:P35" si="12">$K$1*$C6</f>
        <v>0.1</v>
      </c>
      <c r="Q15" s="14">
        <f t="shared" ref="Q15:Q35" si="13">$K$1*$C5</f>
        <v>0.05</v>
      </c>
      <c r="R15" s="14"/>
      <c r="S15" s="27">
        <f>SUM(H6:H15)</f>
        <v>0.5</v>
      </c>
      <c r="T15" s="21">
        <f t="shared" ref="T15:AB30" si="14">SUM(I6:I15)</f>
        <v>0.4</v>
      </c>
      <c r="U15" s="21">
        <f t="shared" si="14"/>
        <v>0.60000000000000009</v>
      </c>
      <c r="V15" s="21">
        <f t="shared" si="14"/>
        <v>0.45</v>
      </c>
      <c r="W15" s="14">
        <f t="shared" si="14"/>
        <v>0.30000000000000004</v>
      </c>
      <c r="X15" s="14">
        <f t="shared" si="14"/>
        <v>0.2</v>
      </c>
      <c r="Y15" s="14">
        <f t="shared" si="14"/>
        <v>0.15000000000000002</v>
      </c>
      <c r="Z15" s="14">
        <f t="shared" si="14"/>
        <v>0.15000000000000002</v>
      </c>
      <c r="AA15" s="14">
        <f t="shared" si="14"/>
        <v>0.1</v>
      </c>
      <c r="AB15" s="42">
        <f t="shared" si="14"/>
        <v>0.05</v>
      </c>
      <c r="AC15" s="21">
        <f>($F15-S15)^2</f>
        <v>0.25</v>
      </c>
      <c r="AD15" s="21">
        <f t="shared" ref="AD15:AL30" si="15">($F15-T15)^2</f>
        <v>0.16000000000000003</v>
      </c>
      <c r="AE15" s="21">
        <f t="shared" si="15"/>
        <v>0.3600000000000001</v>
      </c>
      <c r="AF15" s="14">
        <f t="shared" si="15"/>
        <v>0.20250000000000001</v>
      </c>
      <c r="AG15" s="14">
        <f t="shared" si="15"/>
        <v>9.0000000000000024E-2</v>
      </c>
      <c r="AH15" s="14">
        <f t="shared" si="15"/>
        <v>4.0000000000000008E-2</v>
      </c>
      <c r="AI15" s="14">
        <f t="shared" si="15"/>
        <v>2.2500000000000006E-2</v>
      </c>
      <c r="AJ15" s="14">
        <f t="shared" si="15"/>
        <v>2.2500000000000006E-2</v>
      </c>
      <c r="AK15" s="14">
        <f t="shared" si="15"/>
        <v>1.0000000000000002E-2</v>
      </c>
      <c r="AL15" s="14">
        <f t="shared" si="15"/>
        <v>2.5000000000000005E-3</v>
      </c>
    </row>
    <row r="16" spans="1:38" x14ac:dyDescent="0.2">
      <c r="A16" s="54">
        <v>43902</v>
      </c>
      <c r="B16" s="3">
        <v>118</v>
      </c>
      <c r="C16" s="3">
        <f t="shared" si="2"/>
        <v>37</v>
      </c>
      <c r="D16" s="5">
        <f t="shared" si="3"/>
        <v>0.4567901234567901</v>
      </c>
      <c r="E16" s="3">
        <v>5</v>
      </c>
      <c r="F16" s="3">
        <v>0</v>
      </c>
      <c r="G16" s="3">
        <f t="shared" si="1"/>
        <v>0</v>
      </c>
      <c r="H16" s="27">
        <f t="shared" si="4"/>
        <v>1.1500000000000001</v>
      </c>
      <c r="I16" s="21">
        <f t="shared" si="5"/>
        <v>0.5</v>
      </c>
      <c r="J16" s="21">
        <f t="shared" si="6"/>
        <v>0.4</v>
      </c>
      <c r="K16" s="21">
        <f t="shared" si="7"/>
        <v>0.60000000000000009</v>
      </c>
      <c r="L16" s="14">
        <f t="shared" si="8"/>
        <v>0.45</v>
      </c>
      <c r="M16" s="14">
        <f t="shared" si="9"/>
        <v>0.30000000000000004</v>
      </c>
      <c r="N16" s="14">
        <f t="shared" si="10"/>
        <v>0.2</v>
      </c>
      <c r="O16" s="14">
        <f t="shared" si="11"/>
        <v>0.15000000000000002</v>
      </c>
      <c r="P16" s="14">
        <f t="shared" si="12"/>
        <v>0.15000000000000002</v>
      </c>
      <c r="Q16" s="14">
        <f t="shared" si="13"/>
        <v>0.1</v>
      </c>
      <c r="R16" s="14"/>
      <c r="S16" s="27">
        <f t="shared" ref="S16:S35" si="16">SUM(H7:H16)</f>
        <v>1.6500000000000001</v>
      </c>
      <c r="T16" s="21">
        <f t="shared" si="14"/>
        <v>0.9</v>
      </c>
      <c r="U16" s="21">
        <f t="shared" si="14"/>
        <v>1</v>
      </c>
      <c r="V16" s="21">
        <f t="shared" si="14"/>
        <v>1.05</v>
      </c>
      <c r="W16" s="14">
        <f t="shared" si="14"/>
        <v>0.75</v>
      </c>
      <c r="X16" s="14">
        <f t="shared" si="14"/>
        <v>0.5</v>
      </c>
      <c r="Y16" s="14">
        <f t="shared" si="14"/>
        <v>0.35000000000000003</v>
      </c>
      <c r="Z16" s="14">
        <f t="shared" si="14"/>
        <v>0.30000000000000004</v>
      </c>
      <c r="AA16" s="14">
        <f t="shared" si="14"/>
        <v>0.25</v>
      </c>
      <c r="AB16" s="42">
        <f t="shared" si="14"/>
        <v>0.15000000000000002</v>
      </c>
      <c r="AC16" s="21">
        <f t="shared" ref="AC16:AL35" si="17">($F16-S16)^2</f>
        <v>2.7225000000000006</v>
      </c>
      <c r="AD16" s="21">
        <f t="shared" si="15"/>
        <v>0.81</v>
      </c>
      <c r="AE16" s="21">
        <f t="shared" si="15"/>
        <v>1</v>
      </c>
      <c r="AF16" s="14">
        <f t="shared" si="15"/>
        <v>1.1025</v>
      </c>
      <c r="AG16" s="14">
        <f t="shared" si="15"/>
        <v>0.5625</v>
      </c>
      <c r="AH16" s="14">
        <f t="shared" si="15"/>
        <v>0.25</v>
      </c>
      <c r="AI16" s="14">
        <f t="shared" si="15"/>
        <v>0.12250000000000003</v>
      </c>
      <c r="AJ16" s="14">
        <f t="shared" si="15"/>
        <v>9.0000000000000024E-2</v>
      </c>
      <c r="AK16" s="14">
        <f t="shared" si="15"/>
        <v>6.25E-2</v>
      </c>
      <c r="AL16" s="14">
        <f t="shared" si="15"/>
        <v>2.2500000000000006E-2</v>
      </c>
    </row>
    <row r="17" spans="1:38" x14ac:dyDescent="0.2">
      <c r="A17" s="54">
        <v>43903</v>
      </c>
      <c r="B17" s="3">
        <v>158</v>
      </c>
      <c r="C17" s="3">
        <f t="shared" si="2"/>
        <v>40</v>
      </c>
      <c r="D17" s="5">
        <f t="shared" si="3"/>
        <v>0.33898305084745761</v>
      </c>
      <c r="E17" s="3">
        <v>8</v>
      </c>
      <c r="F17" s="3">
        <v>0</v>
      </c>
      <c r="G17" s="3">
        <f t="shared" si="1"/>
        <v>0</v>
      </c>
      <c r="H17" s="27">
        <f t="shared" si="4"/>
        <v>1.85</v>
      </c>
      <c r="I17" s="21">
        <f t="shared" si="5"/>
        <v>1.1500000000000001</v>
      </c>
      <c r="J17" s="21">
        <f t="shared" si="6"/>
        <v>0.5</v>
      </c>
      <c r="K17" s="21">
        <f t="shared" si="7"/>
        <v>0.4</v>
      </c>
      <c r="L17" s="14">
        <f t="shared" si="8"/>
        <v>0.60000000000000009</v>
      </c>
      <c r="M17" s="14">
        <f t="shared" si="9"/>
        <v>0.45</v>
      </c>
      <c r="N17" s="14">
        <f t="shared" si="10"/>
        <v>0.30000000000000004</v>
      </c>
      <c r="O17" s="14">
        <f t="shared" si="11"/>
        <v>0.2</v>
      </c>
      <c r="P17" s="14">
        <f t="shared" si="12"/>
        <v>0.15000000000000002</v>
      </c>
      <c r="Q17" s="14">
        <f t="shared" si="13"/>
        <v>0.15000000000000002</v>
      </c>
      <c r="R17" s="14"/>
      <c r="S17" s="27">
        <f t="shared" si="16"/>
        <v>3.5</v>
      </c>
      <c r="T17" s="21">
        <f t="shared" si="14"/>
        <v>2.0500000000000003</v>
      </c>
      <c r="U17" s="21">
        <f t="shared" si="14"/>
        <v>1.5</v>
      </c>
      <c r="V17" s="21">
        <f t="shared" si="14"/>
        <v>1.4500000000000002</v>
      </c>
      <c r="W17" s="14">
        <f t="shared" si="14"/>
        <v>1.35</v>
      </c>
      <c r="X17" s="14">
        <f t="shared" si="14"/>
        <v>0.95</v>
      </c>
      <c r="Y17" s="14">
        <f t="shared" si="14"/>
        <v>0.65000000000000013</v>
      </c>
      <c r="Z17" s="14">
        <f t="shared" si="14"/>
        <v>0.5</v>
      </c>
      <c r="AA17" s="14">
        <f t="shared" si="14"/>
        <v>0.4</v>
      </c>
      <c r="AB17" s="42">
        <f t="shared" si="14"/>
        <v>0.30000000000000004</v>
      </c>
      <c r="AC17" s="21">
        <f t="shared" si="17"/>
        <v>12.25</v>
      </c>
      <c r="AD17" s="21">
        <f t="shared" si="15"/>
        <v>4.2025000000000015</v>
      </c>
      <c r="AE17" s="21">
        <f t="shared" si="15"/>
        <v>2.25</v>
      </c>
      <c r="AF17" s="14">
        <f t="shared" si="15"/>
        <v>2.1025000000000005</v>
      </c>
      <c r="AG17" s="14">
        <f t="shared" si="15"/>
        <v>1.8225000000000002</v>
      </c>
      <c r="AH17" s="14">
        <f t="shared" si="15"/>
        <v>0.90249999999999997</v>
      </c>
      <c r="AI17" s="14">
        <f t="shared" si="15"/>
        <v>0.42250000000000015</v>
      </c>
      <c r="AJ17" s="14">
        <f t="shared" si="15"/>
        <v>0.25</v>
      </c>
      <c r="AK17" s="14">
        <f t="shared" si="15"/>
        <v>0.16000000000000003</v>
      </c>
      <c r="AL17" s="14">
        <f t="shared" si="15"/>
        <v>9.0000000000000024E-2</v>
      </c>
    </row>
    <row r="18" spans="1:38" x14ac:dyDescent="0.2">
      <c r="A18" s="54">
        <v>43904</v>
      </c>
      <c r="B18" s="3">
        <v>263</v>
      </c>
      <c r="C18" s="3">
        <f t="shared" si="2"/>
        <v>105</v>
      </c>
      <c r="D18" s="5">
        <f t="shared" si="3"/>
        <v>0.66455696202531644</v>
      </c>
      <c r="E18" s="3">
        <v>15</v>
      </c>
      <c r="F18" s="3">
        <v>0</v>
      </c>
      <c r="G18" s="3">
        <f t="shared" si="1"/>
        <v>0</v>
      </c>
      <c r="H18" s="27">
        <f t="shared" si="4"/>
        <v>2</v>
      </c>
      <c r="I18" s="21">
        <f t="shared" si="5"/>
        <v>1.85</v>
      </c>
      <c r="J18" s="21">
        <f t="shared" si="6"/>
        <v>1.1500000000000001</v>
      </c>
      <c r="K18" s="21">
        <f t="shared" si="7"/>
        <v>0.5</v>
      </c>
      <c r="L18" s="14">
        <f t="shared" si="8"/>
        <v>0.4</v>
      </c>
      <c r="M18" s="14">
        <f t="shared" si="9"/>
        <v>0.60000000000000009</v>
      </c>
      <c r="N18" s="14">
        <f t="shared" si="10"/>
        <v>0.45</v>
      </c>
      <c r="O18" s="14">
        <f t="shared" si="11"/>
        <v>0.30000000000000004</v>
      </c>
      <c r="P18" s="14">
        <f t="shared" si="12"/>
        <v>0.2</v>
      </c>
      <c r="Q18" s="14">
        <f t="shared" si="13"/>
        <v>0.15000000000000002</v>
      </c>
      <c r="R18" s="14"/>
      <c r="S18" s="27">
        <f t="shared" si="16"/>
        <v>5.5</v>
      </c>
      <c r="T18" s="21">
        <f t="shared" si="14"/>
        <v>3.9000000000000004</v>
      </c>
      <c r="U18" s="21">
        <f t="shared" si="14"/>
        <v>2.6500000000000004</v>
      </c>
      <c r="V18" s="21">
        <f t="shared" si="14"/>
        <v>1.9500000000000002</v>
      </c>
      <c r="W18" s="14">
        <f t="shared" si="14"/>
        <v>1.75</v>
      </c>
      <c r="X18" s="14">
        <f t="shared" si="14"/>
        <v>1.55</v>
      </c>
      <c r="Y18" s="14">
        <f t="shared" si="14"/>
        <v>1.1000000000000001</v>
      </c>
      <c r="Z18" s="14">
        <f t="shared" si="14"/>
        <v>0.8</v>
      </c>
      <c r="AA18" s="14">
        <f t="shared" si="14"/>
        <v>0.60000000000000009</v>
      </c>
      <c r="AB18" s="42">
        <f t="shared" si="14"/>
        <v>0.45000000000000007</v>
      </c>
      <c r="AC18" s="21">
        <f t="shared" si="17"/>
        <v>30.25</v>
      </c>
      <c r="AD18" s="21">
        <f t="shared" si="15"/>
        <v>15.210000000000003</v>
      </c>
      <c r="AE18" s="21">
        <f t="shared" si="15"/>
        <v>7.0225000000000017</v>
      </c>
      <c r="AF18" s="14">
        <f t="shared" si="15"/>
        <v>3.8025000000000007</v>
      </c>
      <c r="AG18" s="14">
        <f t="shared" si="15"/>
        <v>3.0625</v>
      </c>
      <c r="AH18" s="14">
        <f t="shared" si="15"/>
        <v>2.4025000000000003</v>
      </c>
      <c r="AI18" s="14">
        <f t="shared" si="15"/>
        <v>1.2100000000000002</v>
      </c>
      <c r="AJ18" s="14">
        <f t="shared" si="15"/>
        <v>0.64000000000000012</v>
      </c>
      <c r="AK18" s="14">
        <f t="shared" si="15"/>
        <v>0.3600000000000001</v>
      </c>
      <c r="AL18" s="14">
        <f t="shared" si="15"/>
        <v>0.20250000000000007</v>
      </c>
    </row>
    <row r="19" spans="1:38" x14ac:dyDescent="0.2">
      <c r="A19" s="54">
        <v>43905</v>
      </c>
      <c r="B19" s="3">
        <v>283</v>
      </c>
      <c r="C19" s="3">
        <f t="shared" si="2"/>
        <v>20</v>
      </c>
      <c r="D19" s="5">
        <f t="shared" si="3"/>
        <v>7.6045627376425853E-2</v>
      </c>
      <c r="E19" s="3">
        <v>16</v>
      </c>
      <c r="F19" s="3">
        <v>0</v>
      </c>
      <c r="G19" s="3">
        <f t="shared" si="1"/>
        <v>0</v>
      </c>
      <c r="H19" s="27">
        <f t="shared" si="4"/>
        <v>5.25</v>
      </c>
      <c r="I19" s="21">
        <f t="shared" si="5"/>
        <v>2</v>
      </c>
      <c r="J19" s="21">
        <f t="shared" si="6"/>
        <v>1.85</v>
      </c>
      <c r="K19" s="21">
        <f t="shared" si="7"/>
        <v>1.1500000000000001</v>
      </c>
      <c r="L19" s="14">
        <f t="shared" si="8"/>
        <v>0.5</v>
      </c>
      <c r="M19" s="14">
        <f t="shared" si="9"/>
        <v>0.4</v>
      </c>
      <c r="N19" s="14">
        <f t="shared" si="10"/>
        <v>0.60000000000000009</v>
      </c>
      <c r="O19" s="14">
        <f t="shared" si="11"/>
        <v>0.45</v>
      </c>
      <c r="P19" s="14">
        <f t="shared" si="12"/>
        <v>0.30000000000000004</v>
      </c>
      <c r="Q19" s="14">
        <f t="shared" si="13"/>
        <v>0.2</v>
      </c>
      <c r="R19" s="14"/>
      <c r="S19" s="27">
        <f t="shared" si="16"/>
        <v>10.75</v>
      </c>
      <c r="T19" s="21">
        <f t="shared" si="14"/>
        <v>5.9</v>
      </c>
      <c r="U19" s="21">
        <f t="shared" si="14"/>
        <v>4.5</v>
      </c>
      <c r="V19" s="21">
        <f t="shared" si="14"/>
        <v>3.1000000000000005</v>
      </c>
      <c r="W19" s="14">
        <f t="shared" si="14"/>
        <v>2.25</v>
      </c>
      <c r="X19" s="14">
        <f t="shared" si="14"/>
        <v>1.9500000000000002</v>
      </c>
      <c r="Y19" s="14">
        <f t="shared" si="14"/>
        <v>1.7000000000000002</v>
      </c>
      <c r="Z19" s="14">
        <f t="shared" si="14"/>
        <v>1.25</v>
      </c>
      <c r="AA19" s="14">
        <f t="shared" si="14"/>
        <v>0.90000000000000013</v>
      </c>
      <c r="AB19" s="42">
        <f t="shared" si="14"/>
        <v>0.65000000000000013</v>
      </c>
      <c r="AC19" s="21">
        <f t="shared" si="17"/>
        <v>115.5625</v>
      </c>
      <c r="AD19" s="21">
        <f t="shared" si="15"/>
        <v>34.81</v>
      </c>
      <c r="AE19" s="21">
        <f t="shared" si="15"/>
        <v>20.25</v>
      </c>
      <c r="AF19" s="14">
        <f t="shared" si="15"/>
        <v>9.610000000000003</v>
      </c>
      <c r="AG19" s="14">
        <f t="shared" si="15"/>
        <v>5.0625</v>
      </c>
      <c r="AH19" s="14">
        <f t="shared" si="15"/>
        <v>3.8025000000000007</v>
      </c>
      <c r="AI19" s="14">
        <f t="shared" si="15"/>
        <v>2.8900000000000006</v>
      </c>
      <c r="AJ19" s="14">
        <f t="shared" si="15"/>
        <v>1.5625</v>
      </c>
      <c r="AK19" s="14">
        <f t="shared" si="15"/>
        <v>0.81000000000000028</v>
      </c>
      <c r="AL19" s="14">
        <f t="shared" si="15"/>
        <v>0.42250000000000015</v>
      </c>
    </row>
    <row r="20" spans="1:38" x14ac:dyDescent="0.2">
      <c r="A20" s="54">
        <v>43906</v>
      </c>
      <c r="B20" s="3">
        <v>332</v>
      </c>
      <c r="C20" s="3">
        <f t="shared" si="2"/>
        <v>49</v>
      </c>
      <c r="D20" s="5">
        <f t="shared" si="3"/>
        <v>0.17314487632508835</v>
      </c>
      <c r="E20" s="3">
        <v>20</v>
      </c>
      <c r="F20" s="3">
        <v>3</v>
      </c>
      <c r="G20" s="3">
        <f t="shared" si="1"/>
        <v>3</v>
      </c>
      <c r="H20" s="27">
        <f t="shared" si="4"/>
        <v>1</v>
      </c>
      <c r="I20" s="21">
        <f t="shared" si="5"/>
        <v>5.25</v>
      </c>
      <c r="J20" s="21">
        <f t="shared" si="6"/>
        <v>2</v>
      </c>
      <c r="K20" s="21">
        <f t="shared" si="7"/>
        <v>1.85</v>
      </c>
      <c r="L20" s="14">
        <f t="shared" si="8"/>
        <v>1.1500000000000001</v>
      </c>
      <c r="M20" s="14">
        <f t="shared" si="9"/>
        <v>0.5</v>
      </c>
      <c r="N20" s="14">
        <f t="shared" si="10"/>
        <v>0.4</v>
      </c>
      <c r="O20" s="14">
        <f t="shared" si="11"/>
        <v>0.60000000000000009</v>
      </c>
      <c r="P20" s="14">
        <f t="shared" si="12"/>
        <v>0.45</v>
      </c>
      <c r="Q20" s="14">
        <f t="shared" si="13"/>
        <v>0.30000000000000004</v>
      </c>
      <c r="R20" s="14"/>
      <c r="S20" s="27">
        <f t="shared" si="16"/>
        <v>11.75</v>
      </c>
      <c r="T20" s="21">
        <f t="shared" si="14"/>
        <v>11.15</v>
      </c>
      <c r="U20" s="21">
        <f t="shared" si="14"/>
        <v>6.5</v>
      </c>
      <c r="V20" s="21">
        <f t="shared" si="14"/>
        <v>4.9500000000000011</v>
      </c>
      <c r="W20" s="14">
        <f t="shared" si="14"/>
        <v>3.4000000000000004</v>
      </c>
      <c r="X20" s="14">
        <f t="shared" si="14"/>
        <v>2.4500000000000002</v>
      </c>
      <c r="Y20" s="14">
        <f t="shared" si="14"/>
        <v>2.1</v>
      </c>
      <c r="Z20" s="14">
        <f t="shared" si="14"/>
        <v>1.85</v>
      </c>
      <c r="AA20" s="14">
        <f t="shared" si="14"/>
        <v>1.35</v>
      </c>
      <c r="AB20" s="42">
        <f t="shared" si="14"/>
        <v>0.95000000000000018</v>
      </c>
      <c r="AC20" s="21">
        <f t="shared" si="17"/>
        <v>76.5625</v>
      </c>
      <c r="AD20" s="21">
        <f t="shared" si="15"/>
        <v>66.422499999999999</v>
      </c>
      <c r="AE20" s="21">
        <f t="shared" si="15"/>
        <v>12.25</v>
      </c>
      <c r="AF20" s="14">
        <f t="shared" si="15"/>
        <v>3.8025000000000042</v>
      </c>
      <c r="AG20" s="14">
        <f t="shared" si="15"/>
        <v>0.16000000000000028</v>
      </c>
      <c r="AH20" s="14">
        <f t="shared" si="15"/>
        <v>0.30249999999999982</v>
      </c>
      <c r="AI20" s="14">
        <f t="shared" si="15"/>
        <v>0.80999999999999983</v>
      </c>
      <c r="AJ20" s="14">
        <f t="shared" si="15"/>
        <v>1.3224999999999998</v>
      </c>
      <c r="AK20" s="14">
        <f t="shared" si="15"/>
        <v>2.7224999999999997</v>
      </c>
      <c r="AL20" s="14">
        <f t="shared" si="15"/>
        <v>4.2024999999999997</v>
      </c>
    </row>
    <row r="21" spans="1:38" x14ac:dyDescent="0.2">
      <c r="A21" s="54">
        <v>43907</v>
      </c>
      <c r="B21" s="3">
        <v>383</v>
      </c>
      <c r="C21" s="3">
        <f t="shared" si="2"/>
        <v>51</v>
      </c>
      <c r="D21" s="5">
        <f t="shared" si="3"/>
        <v>0.1536144578313253</v>
      </c>
      <c r="E21" s="3">
        <v>21</v>
      </c>
      <c r="F21" s="3">
        <v>4</v>
      </c>
      <c r="G21" s="3">
        <f t="shared" si="1"/>
        <v>4</v>
      </c>
      <c r="H21" s="27">
        <f t="shared" si="4"/>
        <v>2.4500000000000002</v>
      </c>
      <c r="I21" s="21">
        <f t="shared" si="5"/>
        <v>1</v>
      </c>
      <c r="J21" s="21">
        <f t="shared" si="6"/>
        <v>5.25</v>
      </c>
      <c r="K21" s="21">
        <f t="shared" si="7"/>
        <v>2</v>
      </c>
      <c r="L21" s="14">
        <f t="shared" si="8"/>
        <v>1.85</v>
      </c>
      <c r="M21" s="14">
        <f t="shared" si="9"/>
        <v>1.1500000000000001</v>
      </c>
      <c r="N21" s="14">
        <f t="shared" si="10"/>
        <v>0.5</v>
      </c>
      <c r="O21" s="14">
        <f t="shared" si="11"/>
        <v>0.4</v>
      </c>
      <c r="P21" s="14">
        <f t="shared" si="12"/>
        <v>0.60000000000000009</v>
      </c>
      <c r="Q21" s="14">
        <f t="shared" si="13"/>
        <v>0.45</v>
      </c>
      <c r="R21" s="14"/>
      <c r="S21" s="27">
        <f t="shared" si="16"/>
        <v>14.2</v>
      </c>
      <c r="T21" s="21">
        <f t="shared" si="14"/>
        <v>12.15</v>
      </c>
      <c r="U21" s="21">
        <f t="shared" si="14"/>
        <v>11.75</v>
      </c>
      <c r="V21" s="21">
        <f t="shared" si="14"/>
        <v>6.9500000000000011</v>
      </c>
      <c r="W21" s="14">
        <f t="shared" si="14"/>
        <v>5.25</v>
      </c>
      <c r="X21" s="14">
        <f t="shared" si="14"/>
        <v>3.6000000000000005</v>
      </c>
      <c r="Y21" s="14">
        <f t="shared" si="14"/>
        <v>2.6</v>
      </c>
      <c r="Z21" s="14">
        <f t="shared" si="14"/>
        <v>2.25</v>
      </c>
      <c r="AA21" s="14">
        <f t="shared" si="14"/>
        <v>1.9500000000000002</v>
      </c>
      <c r="AB21" s="42">
        <f t="shared" si="14"/>
        <v>1.4000000000000001</v>
      </c>
      <c r="AC21" s="21">
        <f t="shared" si="17"/>
        <v>104.03999999999999</v>
      </c>
      <c r="AD21" s="21">
        <f t="shared" si="15"/>
        <v>66.422499999999999</v>
      </c>
      <c r="AE21" s="21">
        <f t="shared" si="15"/>
        <v>60.0625</v>
      </c>
      <c r="AF21" s="14">
        <f t="shared" si="15"/>
        <v>8.7025000000000059</v>
      </c>
      <c r="AG21" s="14">
        <f t="shared" si="15"/>
        <v>1.5625</v>
      </c>
      <c r="AH21" s="14">
        <f t="shared" si="15"/>
        <v>0.15999999999999959</v>
      </c>
      <c r="AI21" s="14">
        <f t="shared" si="15"/>
        <v>1.9599999999999997</v>
      </c>
      <c r="AJ21" s="14">
        <f t="shared" si="15"/>
        <v>3.0625</v>
      </c>
      <c r="AK21" s="14">
        <f t="shared" si="15"/>
        <v>4.2024999999999997</v>
      </c>
      <c r="AL21" s="14">
        <f t="shared" si="15"/>
        <v>6.759999999999998</v>
      </c>
    </row>
    <row r="22" spans="1:38" x14ac:dyDescent="0.2">
      <c r="A22" s="54">
        <v>43908</v>
      </c>
      <c r="B22" s="3">
        <v>519</v>
      </c>
      <c r="C22" s="3">
        <f t="shared" si="2"/>
        <v>136</v>
      </c>
      <c r="D22" s="5">
        <f t="shared" si="3"/>
        <v>0.35509138381201044</v>
      </c>
      <c r="E22" s="3">
        <v>28</v>
      </c>
      <c r="F22" s="3">
        <v>9</v>
      </c>
      <c r="G22" s="3">
        <f t="shared" si="1"/>
        <v>9</v>
      </c>
      <c r="H22" s="27">
        <f t="shared" si="4"/>
        <v>2.5500000000000003</v>
      </c>
      <c r="I22" s="21">
        <f t="shared" si="5"/>
        <v>2.4500000000000002</v>
      </c>
      <c r="J22" s="21">
        <f t="shared" si="6"/>
        <v>1</v>
      </c>
      <c r="K22" s="21">
        <f t="shared" si="7"/>
        <v>5.25</v>
      </c>
      <c r="L22" s="14">
        <f t="shared" si="8"/>
        <v>2</v>
      </c>
      <c r="M22" s="14">
        <f t="shared" si="9"/>
        <v>1.85</v>
      </c>
      <c r="N22" s="14">
        <f t="shared" si="10"/>
        <v>1.1500000000000001</v>
      </c>
      <c r="O22" s="14">
        <f t="shared" si="11"/>
        <v>0.5</v>
      </c>
      <c r="P22" s="14">
        <f t="shared" si="12"/>
        <v>0.4</v>
      </c>
      <c r="Q22" s="14">
        <f t="shared" si="13"/>
        <v>0.60000000000000009</v>
      </c>
      <c r="R22" s="14"/>
      <c r="S22" s="27">
        <f t="shared" si="16"/>
        <v>16.75</v>
      </c>
      <c r="T22" s="21">
        <f t="shared" si="14"/>
        <v>14.600000000000001</v>
      </c>
      <c r="U22" s="21">
        <f t="shared" si="14"/>
        <v>12.75</v>
      </c>
      <c r="V22" s="21">
        <f t="shared" si="14"/>
        <v>12.200000000000001</v>
      </c>
      <c r="W22" s="14">
        <f t="shared" si="14"/>
        <v>7.25</v>
      </c>
      <c r="X22" s="14">
        <f t="shared" si="14"/>
        <v>5.4500000000000011</v>
      </c>
      <c r="Y22" s="14">
        <f t="shared" si="14"/>
        <v>3.75</v>
      </c>
      <c r="Z22" s="14">
        <f t="shared" si="14"/>
        <v>2.75</v>
      </c>
      <c r="AA22" s="14">
        <f t="shared" si="14"/>
        <v>2.35</v>
      </c>
      <c r="AB22" s="42">
        <f t="shared" si="14"/>
        <v>2</v>
      </c>
      <c r="AC22" s="21">
        <f t="shared" si="17"/>
        <v>60.0625</v>
      </c>
      <c r="AD22" s="21">
        <f t="shared" si="15"/>
        <v>31.360000000000017</v>
      </c>
      <c r="AE22" s="21">
        <f t="shared" si="15"/>
        <v>14.0625</v>
      </c>
      <c r="AF22" s="14">
        <f t="shared" si="15"/>
        <v>10.240000000000007</v>
      </c>
      <c r="AG22" s="14">
        <f t="shared" si="15"/>
        <v>3.0625</v>
      </c>
      <c r="AH22" s="14">
        <f t="shared" si="15"/>
        <v>12.602499999999992</v>
      </c>
      <c r="AI22" s="14">
        <f t="shared" si="15"/>
        <v>27.5625</v>
      </c>
      <c r="AJ22" s="14">
        <f t="shared" si="15"/>
        <v>39.0625</v>
      </c>
      <c r="AK22" s="14">
        <f t="shared" si="15"/>
        <v>44.222500000000004</v>
      </c>
      <c r="AL22" s="14">
        <f t="shared" si="15"/>
        <v>49</v>
      </c>
    </row>
    <row r="23" spans="1:38" x14ac:dyDescent="0.2">
      <c r="A23" s="54">
        <v>43909</v>
      </c>
      <c r="B23" s="3">
        <v>688</v>
      </c>
      <c r="C23" s="3">
        <f t="shared" si="2"/>
        <v>169</v>
      </c>
      <c r="D23" s="5">
        <f t="shared" si="3"/>
        <v>0.32562620423892102</v>
      </c>
      <c r="E23" s="3">
        <v>43</v>
      </c>
      <c r="F23" s="3">
        <v>15</v>
      </c>
      <c r="G23" s="3">
        <f t="shared" si="1"/>
        <v>15</v>
      </c>
      <c r="H23" s="27">
        <f t="shared" si="4"/>
        <v>6.8000000000000007</v>
      </c>
      <c r="I23" s="21">
        <f t="shared" si="5"/>
        <v>2.5500000000000003</v>
      </c>
      <c r="J23" s="21">
        <f t="shared" si="6"/>
        <v>2.4500000000000002</v>
      </c>
      <c r="K23" s="21">
        <f t="shared" si="7"/>
        <v>1</v>
      </c>
      <c r="L23" s="14">
        <f t="shared" si="8"/>
        <v>5.25</v>
      </c>
      <c r="M23" s="14">
        <f t="shared" si="9"/>
        <v>2</v>
      </c>
      <c r="N23" s="14">
        <f t="shared" si="10"/>
        <v>1.85</v>
      </c>
      <c r="O23" s="14">
        <f t="shared" si="11"/>
        <v>1.1500000000000001</v>
      </c>
      <c r="P23" s="14">
        <f t="shared" si="12"/>
        <v>0.5</v>
      </c>
      <c r="Q23" s="14">
        <f t="shared" si="13"/>
        <v>0.4</v>
      </c>
      <c r="R23" s="14"/>
      <c r="S23" s="27">
        <f t="shared" si="16"/>
        <v>23.55</v>
      </c>
      <c r="T23" s="21">
        <f t="shared" si="14"/>
        <v>17.150000000000002</v>
      </c>
      <c r="U23" s="21">
        <f t="shared" si="14"/>
        <v>15.2</v>
      </c>
      <c r="V23" s="21">
        <f t="shared" si="14"/>
        <v>13.200000000000001</v>
      </c>
      <c r="W23" s="14">
        <f t="shared" si="14"/>
        <v>12.5</v>
      </c>
      <c r="X23" s="14">
        <f t="shared" si="14"/>
        <v>7.4500000000000011</v>
      </c>
      <c r="Y23" s="14">
        <f t="shared" si="14"/>
        <v>5.6</v>
      </c>
      <c r="Z23" s="14">
        <f t="shared" si="14"/>
        <v>3.9000000000000004</v>
      </c>
      <c r="AA23" s="14">
        <f t="shared" si="14"/>
        <v>2.85</v>
      </c>
      <c r="AB23" s="42">
        <f t="shared" si="14"/>
        <v>2.4</v>
      </c>
      <c r="AC23" s="21">
        <f t="shared" si="17"/>
        <v>73.102500000000006</v>
      </c>
      <c r="AD23" s="21">
        <f t="shared" si="15"/>
        <v>4.6225000000000094</v>
      </c>
      <c r="AE23" s="21">
        <f t="shared" si="15"/>
        <v>3.9999999999999716E-2</v>
      </c>
      <c r="AF23" s="14">
        <f t="shared" si="15"/>
        <v>3.2399999999999962</v>
      </c>
      <c r="AG23" s="14">
        <f t="shared" si="15"/>
        <v>6.25</v>
      </c>
      <c r="AH23" s="14">
        <f t="shared" si="15"/>
        <v>57.002499999999984</v>
      </c>
      <c r="AI23" s="14">
        <f t="shared" si="15"/>
        <v>88.360000000000014</v>
      </c>
      <c r="AJ23" s="14">
        <f t="shared" si="15"/>
        <v>123.21</v>
      </c>
      <c r="AK23" s="14">
        <f t="shared" si="15"/>
        <v>147.6225</v>
      </c>
      <c r="AL23" s="14">
        <f t="shared" si="15"/>
        <v>158.76</v>
      </c>
    </row>
    <row r="24" spans="1:38" x14ac:dyDescent="0.2">
      <c r="A24" s="54">
        <v>43910</v>
      </c>
      <c r="B24" s="3">
        <v>868</v>
      </c>
      <c r="C24" s="3">
        <f t="shared" si="2"/>
        <v>180</v>
      </c>
      <c r="D24" s="5">
        <f t="shared" si="3"/>
        <v>0.26162790697674421</v>
      </c>
      <c r="E24" s="3">
        <v>44</v>
      </c>
      <c r="F24" s="3">
        <v>18</v>
      </c>
      <c r="G24" s="3">
        <f t="shared" si="1"/>
        <v>18</v>
      </c>
      <c r="H24" s="27">
        <f t="shared" si="4"/>
        <v>8.4500000000000011</v>
      </c>
      <c r="I24" s="21">
        <f t="shared" si="5"/>
        <v>6.8000000000000007</v>
      </c>
      <c r="J24" s="21">
        <f t="shared" si="6"/>
        <v>2.5500000000000003</v>
      </c>
      <c r="K24" s="21">
        <f t="shared" si="7"/>
        <v>2.4500000000000002</v>
      </c>
      <c r="L24" s="14">
        <f t="shared" si="8"/>
        <v>1</v>
      </c>
      <c r="M24" s="14">
        <f t="shared" si="9"/>
        <v>5.25</v>
      </c>
      <c r="N24" s="14">
        <f t="shared" si="10"/>
        <v>2</v>
      </c>
      <c r="O24" s="14">
        <f t="shared" si="11"/>
        <v>1.85</v>
      </c>
      <c r="P24" s="14">
        <f t="shared" si="12"/>
        <v>1.1500000000000001</v>
      </c>
      <c r="Q24" s="14">
        <f t="shared" si="13"/>
        <v>0.5</v>
      </c>
      <c r="R24" s="14"/>
      <c r="S24" s="27">
        <f t="shared" si="16"/>
        <v>32</v>
      </c>
      <c r="T24" s="21">
        <f t="shared" si="14"/>
        <v>23.950000000000003</v>
      </c>
      <c r="U24" s="21">
        <f t="shared" si="14"/>
        <v>17.75</v>
      </c>
      <c r="V24" s="21">
        <f t="shared" si="14"/>
        <v>15.650000000000002</v>
      </c>
      <c r="W24" s="14">
        <f t="shared" si="14"/>
        <v>13.5</v>
      </c>
      <c r="X24" s="14">
        <f t="shared" si="14"/>
        <v>12.700000000000001</v>
      </c>
      <c r="Y24" s="14">
        <f t="shared" si="14"/>
        <v>7.6</v>
      </c>
      <c r="Z24" s="14">
        <f t="shared" si="14"/>
        <v>5.75</v>
      </c>
      <c r="AA24" s="14">
        <f t="shared" si="14"/>
        <v>4</v>
      </c>
      <c r="AB24" s="42">
        <f t="shared" si="14"/>
        <v>2.9</v>
      </c>
      <c r="AC24" s="21">
        <f t="shared" si="17"/>
        <v>196</v>
      </c>
      <c r="AD24" s="21">
        <f t="shared" si="15"/>
        <v>35.402500000000032</v>
      </c>
      <c r="AE24" s="21">
        <f t="shared" si="15"/>
        <v>6.25E-2</v>
      </c>
      <c r="AF24" s="14">
        <f t="shared" si="15"/>
        <v>5.5224999999999902</v>
      </c>
      <c r="AG24" s="14">
        <f t="shared" si="15"/>
        <v>20.25</v>
      </c>
      <c r="AH24" s="14">
        <f t="shared" si="15"/>
        <v>28.089999999999989</v>
      </c>
      <c r="AI24" s="14">
        <f t="shared" si="15"/>
        <v>108.16000000000001</v>
      </c>
      <c r="AJ24" s="14">
        <f t="shared" si="15"/>
        <v>150.0625</v>
      </c>
      <c r="AK24" s="14">
        <f t="shared" si="15"/>
        <v>196</v>
      </c>
      <c r="AL24" s="14">
        <f t="shared" si="15"/>
        <v>228.01</v>
      </c>
    </row>
    <row r="25" spans="1:38" x14ac:dyDescent="0.2">
      <c r="A25" s="54">
        <v>43911</v>
      </c>
      <c r="B25" s="3">
        <v>1025</v>
      </c>
      <c r="C25" s="3">
        <f t="shared" si="2"/>
        <v>157</v>
      </c>
      <c r="D25" s="5">
        <f t="shared" si="3"/>
        <v>0.18087557603686635</v>
      </c>
      <c r="E25" s="3">
        <v>39</v>
      </c>
      <c r="F25" s="3">
        <v>14</v>
      </c>
      <c r="G25" s="3">
        <f t="shared" si="1"/>
        <v>14</v>
      </c>
      <c r="H25" s="27">
        <f t="shared" si="4"/>
        <v>9</v>
      </c>
      <c r="I25" s="21">
        <f t="shared" si="5"/>
        <v>8.4500000000000011</v>
      </c>
      <c r="J25" s="21">
        <f t="shared" si="6"/>
        <v>6.8000000000000007</v>
      </c>
      <c r="K25" s="21">
        <f t="shared" si="7"/>
        <v>2.5500000000000003</v>
      </c>
      <c r="L25" s="14">
        <f t="shared" si="8"/>
        <v>2.4500000000000002</v>
      </c>
      <c r="M25" s="14">
        <f t="shared" si="9"/>
        <v>1</v>
      </c>
      <c r="N25" s="14">
        <f t="shared" si="10"/>
        <v>5.25</v>
      </c>
      <c r="O25" s="14">
        <f t="shared" si="11"/>
        <v>2</v>
      </c>
      <c r="P25" s="14">
        <f t="shared" si="12"/>
        <v>1.85</v>
      </c>
      <c r="Q25" s="14">
        <f t="shared" si="13"/>
        <v>1.1500000000000001</v>
      </c>
      <c r="R25" s="14"/>
      <c r="S25" s="27">
        <f t="shared" si="16"/>
        <v>40.5</v>
      </c>
      <c r="T25" s="21">
        <f t="shared" si="14"/>
        <v>32</v>
      </c>
      <c r="U25" s="21">
        <f t="shared" si="14"/>
        <v>23.950000000000003</v>
      </c>
      <c r="V25" s="21">
        <f t="shared" si="14"/>
        <v>17.75</v>
      </c>
      <c r="W25" s="14">
        <f t="shared" si="14"/>
        <v>15.650000000000002</v>
      </c>
      <c r="X25" s="14">
        <f t="shared" si="14"/>
        <v>13.5</v>
      </c>
      <c r="Y25" s="14">
        <f t="shared" si="14"/>
        <v>12.700000000000001</v>
      </c>
      <c r="Z25" s="14">
        <f t="shared" si="14"/>
        <v>7.6</v>
      </c>
      <c r="AA25" s="14">
        <f t="shared" si="14"/>
        <v>5.75</v>
      </c>
      <c r="AB25" s="42">
        <f t="shared" si="14"/>
        <v>4</v>
      </c>
      <c r="AC25" s="21">
        <f t="shared" si="17"/>
        <v>702.25</v>
      </c>
      <c r="AD25" s="21">
        <f t="shared" si="15"/>
        <v>324</v>
      </c>
      <c r="AE25" s="21">
        <f t="shared" si="15"/>
        <v>99.002500000000055</v>
      </c>
      <c r="AF25" s="14">
        <f t="shared" si="15"/>
        <v>14.0625</v>
      </c>
      <c r="AG25" s="14">
        <f t="shared" si="15"/>
        <v>2.7225000000000072</v>
      </c>
      <c r="AH25" s="14">
        <f t="shared" si="15"/>
        <v>0.25</v>
      </c>
      <c r="AI25" s="14">
        <f t="shared" si="15"/>
        <v>1.6899999999999973</v>
      </c>
      <c r="AJ25" s="14">
        <f t="shared" si="15"/>
        <v>40.960000000000008</v>
      </c>
      <c r="AK25" s="14">
        <f t="shared" si="15"/>
        <v>68.0625</v>
      </c>
      <c r="AL25" s="14">
        <f t="shared" si="15"/>
        <v>100</v>
      </c>
    </row>
    <row r="26" spans="1:38" x14ac:dyDescent="0.2">
      <c r="A26" s="54">
        <v>43912</v>
      </c>
      <c r="B26" s="3">
        <v>1071</v>
      </c>
      <c r="C26" s="3">
        <f t="shared" si="2"/>
        <v>46</v>
      </c>
      <c r="D26" s="5">
        <f t="shared" si="3"/>
        <v>4.4878048780487803E-2</v>
      </c>
      <c r="E26" s="3">
        <v>41</v>
      </c>
      <c r="F26" s="3">
        <v>20</v>
      </c>
      <c r="G26" s="3">
        <f t="shared" si="1"/>
        <v>20</v>
      </c>
      <c r="H26" s="27">
        <f t="shared" si="4"/>
        <v>7.8500000000000005</v>
      </c>
      <c r="I26" s="21">
        <f t="shared" si="5"/>
        <v>9</v>
      </c>
      <c r="J26" s="21">
        <f t="shared" si="6"/>
        <v>8.4500000000000011</v>
      </c>
      <c r="K26" s="21">
        <f t="shared" si="7"/>
        <v>6.8000000000000007</v>
      </c>
      <c r="L26" s="14">
        <f t="shared" si="8"/>
        <v>2.5500000000000003</v>
      </c>
      <c r="M26" s="14">
        <f t="shared" si="9"/>
        <v>2.4500000000000002</v>
      </c>
      <c r="N26" s="14">
        <f t="shared" si="10"/>
        <v>1</v>
      </c>
      <c r="O26" s="14">
        <f t="shared" si="11"/>
        <v>5.25</v>
      </c>
      <c r="P26" s="14">
        <f t="shared" si="12"/>
        <v>2</v>
      </c>
      <c r="Q26" s="14">
        <f t="shared" si="13"/>
        <v>1.85</v>
      </c>
      <c r="R26" s="14"/>
      <c r="S26" s="27">
        <f t="shared" si="16"/>
        <v>47.2</v>
      </c>
      <c r="T26" s="21">
        <f t="shared" si="14"/>
        <v>40.5</v>
      </c>
      <c r="U26" s="21">
        <f t="shared" si="14"/>
        <v>32</v>
      </c>
      <c r="V26" s="21">
        <f t="shared" si="14"/>
        <v>23.950000000000003</v>
      </c>
      <c r="W26" s="14">
        <f t="shared" si="14"/>
        <v>17.75</v>
      </c>
      <c r="X26" s="14">
        <f t="shared" si="14"/>
        <v>15.650000000000002</v>
      </c>
      <c r="Y26" s="14">
        <f t="shared" si="14"/>
        <v>13.5</v>
      </c>
      <c r="Z26" s="14">
        <f t="shared" si="14"/>
        <v>12.700000000000001</v>
      </c>
      <c r="AA26" s="14">
        <f t="shared" si="14"/>
        <v>7.6</v>
      </c>
      <c r="AB26" s="42">
        <f t="shared" si="14"/>
        <v>5.75</v>
      </c>
      <c r="AC26" s="21">
        <f t="shared" si="17"/>
        <v>739.84000000000015</v>
      </c>
      <c r="AD26" s="21">
        <f t="shared" si="15"/>
        <v>420.25</v>
      </c>
      <c r="AE26" s="21">
        <f t="shared" si="15"/>
        <v>144</v>
      </c>
      <c r="AF26" s="14">
        <f t="shared" si="15"/>
        <v>15.602500000000022</v>
      </c>
      <c r="AG26" s="14">
        <f t="shared" si="15"/>
        <v>5.0625</v>
      </c>
      <c r="AH26" s="14">
        <f t="shared" si="15"/>
        <v>18.922499999999982</v>
      </c>
      <c r="AI26" s="14">
        <f t="shared" si="15"/>
        <v>42.25</v>
      </c>
      <c r="AJ26" s="14">
        <f t="shared" si="15"/>
        <v>53.289999999999985</v>
      </c>
      <c r="AK26" s="14">
        <f t="shared" si="15"/>
        <v>153.76000000000002</v>
      </c>
      <c r="AL26" s="14">
        <f t="shared" si="15"/>
        <v>203.0625</v>
      </c>
    </row>
    <row r="27" spans="1:38" x14ac:dyDescent="0.2">
      <c r="A27" s="54">
        <v>43913</v>
      </c>
      <c r="B27" s="3">
        <v>1219</v>
      </c>
      <c r="C27" s="3">
        <f t="shared" si="2"/>
        <v>148</v>
      </c>
      <c r="D27" s="5">
        <f t="shared" si="3"/>
        <v>0.13818860877684408</v>
      </c>
      <c r="E27" s="3">
        <v>47</v>
      </c>
      <c r="F27" s="3">
        <v>22</v>
      </c>
      <c r="G27" s="3">
        <f t="shared" si="1"/>
        <v>22</v>
      </c>
      <c r="H27" s="27">
        <f t="shared" si="4"/>
        <v>2.3000000000000003</v>
      </c>
      <c r="I27" s="21">
        <f t="shared" si="5"/>
        <v>7.8500000000000005</v>
      </c>
      <c r="J27" s="21">
        <f t="shared" si="6"/>
        <v>9</v>
      </c>
      <c r="K27" s="21">
        <f t="shared" si="7"/>
        <v>8.4500000000000011</v>
      </c>
      <c r="L27" s="14">
        <f t="shared" si="8"/>
        <v>6.8000000000000007</v>
      </c>
      <c r="M27" s="14">
        <f t="shared" si="9"/>
        <v>2.5500000000000003</v>
      </c>
      <c r="N27" s="14">
        <f t="shared" si="10"/>
        <v>2.4500000000000002</v>
      </c>
      <c r="O27" s="14">
        <f t="shared" si="11"/>
        <v>1</v>
      </c>
      <c r="P27" s="14">
        <f t="shared" si="12"/>
        <v>5.25</v>
      </c>
      <c r="Q27" s="14">
        <f t="shared" si="13"/>
        <v>2</v>
      </c>
      <c r="R27" s="14"/>
      <c r="S27" s="27">
        <f t="shared" si="16"/>
        <v>47.65</v>
      </c>
      <c r="T27" s="21">
        <f t="shared" si="14"/>
        <v>47.2</v>
      </c>
      <c r="U27" s="21">
        <f t="shared" si="14"/>
        <v>40.5</v>
      </c>
      <c r="V27" s="21">
        <f t="shared" si="14"/>
        <v>32</v>
      </c>
      <c r="W27" s="14">
        <f t="shared" si="14"/>
        <v>23.950000000000003</v>
      </c>
      <c r="X27" s="14">
        <f t="shared" si="14"/>
        <v>17.75</v>
      </c>
      <c r="Y27" s="14">
        <f t="shared" si="14"/>
        <v>15.650000000000002</v>
      </c>
      <c r="Z27" s="14">
        <f t="shared" si="14"/>
        <v>13.5</v>
      </c>
      <c r="AA27" s="14">
        <f t="shared" si="14"/>
        <v>12.700000000000001</v>
      </c>
      <c r="AB27" s="42">
        <f t="shared" si="14"/>
        <v>7.6</v>
      </c>
      <c r="AC27" s="21">
        <f t="shared" si="17"/>
        <v>657.9224999999999</v>
      </c>
      <c r="AD27" s="21">
        <f t="shared" si="15"/>
        <v>635.04000000000019</v>
      </c>
      <c r="AE27" s="21">
        <f t="shared" si="15"/>
        <v>342.25</v>
      </c>
      <c r="AF27" s="14">
        <f t="shared" si="15"/>
        <v>100</v>
      </c>
      <c r="AG27" s="14">
        <f t="shared" si="15"/>
        <v>3.8025000000000109</v>
      </c>
      <c r="AH27" s="14">
        <f t="shared" si="15"/>
        <v>18.0625</v>
      </c>
      <c r="AI27" s="14">
        <f t="shared" si="15"/>
        <v>40.32249999999997</v>
      </c>
      <c r="AJ27" s="14">
        <f t="shared" si="15"/>
        <v>72.25</v>
      </c>
      <c r="AK27" s="14">
        <f t="shared" si="15"/>
        <v>86.489999999999981</v>
      </c>
      <c r="AL27" s="14">
        <f t="shared" si="15"/>
        <v>207.36</v>
      </c>
    </row>
    <row r="28" spans="1:38" x14ac:dyDescent="0.2">
      <c r="A28" s="54">
        <v>43914</v>
      </c>
      <c r="B28" s="3">
        <v>1425</v>
      </c>
      <c r="C28" s="3">
        <f t="shared" si="2"/>
        <v>206</v>
      </c>
      <c r="D28" s="5">
        <f t="shared" si="3"/>
        <v>0.16899097621000819</v>
      </c>
      <c r="E28" s="3">
        <v>112</v>
      </c>
      <c r="F28" s="3">
        <v>26</v>
      </c>
      <c r="G28" s="3">
        <f t="shared" si="1"/>
        <v>26</v>
      </c>
      <c r="H28" s="27">
        <f t="shared" si="4"/>
        <v>7.4</v>
      </c>
      <c r="I28" s="21">
        <f t="shared" si="5"/>
        <v>2.3000000000000003</v>
      </c>
      <c r="J28" s="21">
        <f t="shared" si="6"/>
        <v>7.8500000000000005</v>
      </c>
      <c r="K28" s="21">
        <f t="shared" si="7"/>
        <v>9</v>
      </c>
      <c r="L28" s="14">
        <f t="shared" si="8"/>
        <v>8.4500000000000011</v>
      </c>
      <c r="M28" s="14">
        <f t="shared" si="9"/>
        <v>6.8000000000000007</v>
      </c>
      <c r="N28" s="14">
        <f t="shared" si="10"/>
        <v>2.5500000000000003</v>
      </c>
      <c r="O28" s="14">
        <f t="shared" si="11"/>
        <v>2.4500000000000002</v>
      </c>
      <c r="P28" s="14">
        <f t="shared" si="12"/>
        <v>1</v>
      </c>
      <c r="Q28" s="14">
        <f t="shared" si="13"/>
        <v>5.25</v>
      </c>
      <c r="R28" s="14"/>
      <c r="S28" s="27">
        <f t="shared" si="16"/>
        <v>53.05</v>
      </c>
      <c r="T28" s="21">
        <f t="shared" si="14"/>
        <v>47.65</v>
      </c>
      <c r="U28" s="21">
        <f t="shared" si="14"/>
        <v>47.2</v>
      </c>
      <c r="V28" s="21">
        <f t="shared" si="14"/>
        <v>40.5</v>
      </c>
      <c r="W28" s="14">
        <f t="shared" si="14"/>
        <v>32</v>
      </c>
      <c r="X28" s="14">
        <f t="shared" si="14"/>
        <v>23.950000000000003</v>
      </c>
      <c r="Y28" s="14">
        <f t="shared" si="14"/>
        <v>17.75</v>
      </c>
      <c r="Z28" s="14">
        <f t="shared" si="14"/>
        <v>15.650000000000002</v>
      </c>
      <c r="AA28" s="14">
        <f t="shared" si="14"/>
        <v>13.5</v>
      </c>
      <c r="AB28" s="42">
        <f t="shared" si="14"/>
        <v>12.700000000000001</v>
      </c>
      <c r="AC28" s="21">
        <f t="shared" si="17"/>
        <v>731.70249999999987</v>
      </c>
      <c r="AD28" s="21">
        <f t="shared" si="15"/>
        <v>468.72249999999991</v>
      </c>
      <c r="AE28" s="21">
        <f t="shared" si="15"/>
        <v>449.44000000000011</v>
      </c>
      <c r="AF28" s="14">
        <f t="shared" si="15"/>
        <v>210.25</v>
      </c>
      <c r="AG28" s="14">
        <f t="shared" si="15"/>
        <v>36</v>
      </c>
      <c r="AH28" s="14">
        <f t="shared" si="15"/>
        <v>4.2024999999999881</v>
      </c>
      <c r="AI28" s="14">
        <f t="shared" si="15"/>
        <v>68.0625</v>
      </c>
      <c r="AJ28" s="14">
        <f t="shared" si="15"/>
        <v>107.12249999999996</v>
      </c>
      <c r="AK28" s="14">
        <f t="shared" si="15"/>
        <v>156.25</v>
      </c>
      <c r="AL28" s="14">
        <f t="shared" si="15"/>
        <v>176.88999999999996</v>
      </c>
    </row>
    <row r="29" spans="1:38" x14ac:dyDescent="0.2">
      <c r="A29" s="54">
        <v>43915</v>
      </c>
      <c r="B29" s="3">
        <v>1645</v>
      </c>
      <c r="C29" s="3">
        <f t="shared" si="2"/>
        <v>220</v>
      </c>
      <c r="D29" s="5">
        <f t="shared" si="3"/>
        <v>0.15438596491228071</v>
      </c>
      <c r="E29" s="3">
        <v>208</v>
      </c>
      <c r="F29" s="3">
        <v>38</v>
      </c>
      <c r="G29" s="3">
        <f t="shared" si="1"/>
        <v>38</v>
      </c>
      <c r="H29" s="27">
        <f t="shared" si="4"/>
        <v>10.3</v>
      </c>
      <c r="I29" s="21">
        <f t="shared" si="5"/>
        <v>7.4</v>
      </c>
      <c r="J29" s="21">
        <f t="shared" si="6"/>
        <v>2.3000000000000003</v>
      </c>
      <c r="K29" s="21">
        <f t="shared" si="7"/>
        <v>7.8500000000000005</v>
      </c>
      <c r="L29" s="14">
        <f t="shared" si="8"/>
        <v>9</v>
      </c>
      <c r="M29" s="14">
        <f t="shared" si="9"/>
        <v>8.4500000000000011</v>
      </c>
      <c r="N29" s="14">
        <f t="shared" si="10"/>
        <v>6.8000000000000007</v>
      </c>
      <c r="O29" s="14">
        <f t="shared" si="11"/>
        <v>2.5500000000000003</v>
      </c>
      <c r="P29" s="14">
        <f t="shared" si="12"/>
        <v>2.4500000000000002</v>
      </c>
      <c r="Q29" s="14">
        <f t="shared" si="13"/>
        <v>1</v>
      </c>
      <c r="R29" s="14"/>
      <c r="S29" s="27">
        <f t="shared" si="16"/>
        <v>58.099999999999994</v>
      </c>
      <c r="T29" s="21">
        <f t="shared" si="14"/>
        <v>53.05</v>
      </c>
      <c r="U29" s="21">
        <f t="shared" si="14"/>
        <v>47.65</v>
      </c>
      <c r="V29" s="21">
        <f t="shared" si="14"/>
        <v>47.2</v>
      </c>
      <c r="W29" s="14">
        <f t="shared" si="14"/>
        <v>40.5</v>
      </c>
      <c r="X29" s="14">
        <f t="shared" si="14"/>
        <v>32</v>
      </c>
      <c r="Y29" s="14">
        <f t="shared" si="14"/>
        <v>23.950000000000003</v>
      </c>
      <c r="Z29" s="14">
        <f t="shared" si="14"/>
        <v>17.75</v>
      </c>
      <c r="AA29" s="14">
        <f t="shared" si="14"/>
        <v>15.650000000000002</v>
      </c>
      <c r="AB29" s="42">
        <f t="shared" si="14"/>
        <v>13.5</v>
      </c>
      <c r="AC29" s="21">
        <f t="shared" si="17"/>
        <v>404.00999999999976</v>
      </c>
      <c r="AD29" s="21">
        <f t="shared" si="15"/>
        <v>226.50249999999991</v>
      </c>
      <c r="AE29" s="21">
        <f t="shared" si="15"/>
        <v>93.122499999999974</v>
      </c>
      <c r="AF29" s="14">
        <f t="shared" si="15"/>
        <v>84.640000000000057</v>
      </c>
      <c r="AG29" s="14">
        <f t="shared" si="15"/>
        <v>6.25</v>
      </c>
      <c r="AH29" s="14">
        <f t="shared" si="15"/>
        <v>36</v>
      </c>
      <c r="AI29" s="14">
        <f t="shared" si="15"/>
        <v>197.40249999999992</v>
      </c>
      <c r="AJ29" s="14">
        <f t="shared" si="15"/>
        <v>410.0625</v>
      </c>
      <c r="AK29" s="14">
        <f t="shared" si="15"/>
        <v>499.52249999999992</v>
      </c>
      <c r="AL29" s="14">
        <f t="shared" si="15"/>
        <v>600.25</v>
      </c>
    </row>
    <row r="30" spans="1:38" x14ac:dyDescent="0.2">
      <c r="A30" s="54">
        <v>43916</v>
      </c>
      <c r="B30" s="3">
        <v>1937</v>
      </c>
      <c r="C30" s="3">
        <f t="shared" si="2"/>
        <v>292</v>
      </c>
      <c r="D30" s="5">
        <f t="shared" si="3"/>
        <v>0.17750759878419453</v>
      </c>
      <c r="E30" s="3">
        <v>235</v>
      </c>
      <c r="F30" s="3">
        <v>46</v>
      </c>
      <c r="G30" s="3">
        <f t="shared" si="1"/>
        <v>46</v>
      </c>
      <c r="H30" s="27">
        <f t="shared" si="4"/>
        <v>11</v>
      </c>
      <c r="I30" s="21">
        <f t="shared" si="5"/>
        <v>10.3</v>
      </c>
      <c r="J30" s="21">
        <f t="shared" si="6"/>
        <v>7.4</v>
      </c>
      <c r="K30" s="21">
        <f t="shared" si="7"/>
        <v>2.3000000000000003</v>
      </c>
      <c r="L30" s="14">
        <f t="shared" si="8"/>
        <v>7.8500000000000005</v>
      </c>
      <c r="M30" s="14">
        <f t="shared" si="9"/>
        <v>9</v>
      </c>
      <c r="N30" s="14">
        <f t="shared" si="10"/>
        <v>8.4500000000000011</v>
      </c>
      <c r="O30" s="14">
        <f t="shared" si="11"/>
        <v>6.8000000000000007</v>
      </c>
      <c r="P30" s="14">
        <f t="shared" si="12"/>
        <v>2.5500000000000003</v>
      </c>
      <c r="Q30" s="14">
        <f t="shared" si="13"/>
        <v>2.4500000000000002</v>
      </c>
      <c r="R30" s="14"/>
      <c r="S30" s="27">
        <f t="shared" si="16"/>
        <v>68.099999999999994</v>
      </c>
      <c r="T30" s="21">
        <f t="shared" si="14"/>
        <v>58.099999999999994</v>
      </c>
      <c r="U30" s="21">
        <f t="shared" si="14"/>
        <v>53.05</v>
      </c>
      <c r="V30" s="21">
        <f t="shared" si="14"/>
        <v>47.65</v>
      </c>
      <c r="W30" s="14">
        <f t="shared" si="14"/>
        <v>47.2</v>
      </c>
      <c r="X30" s="14">
        <f t="shared" si="14"/>
        <v>40.5</v>
      </c>
      <c r="Y30" s="14">
        <f t="shared" si="14"/>
        <v>32</v>
      </c>
      <c r="Z30" s="14">
        <f t="shared" si="14"/>
        <v>23.950000000000003</v>
      </c>
      <c r="AA30" s="14">
        <f t="shared" si="14"/>
        <v>17.75</v>
      </c>
      <c r="AB30" s="42">
        <f t="shared" si="14"/>
        <v>15.650000000000002</v>
      </c>
      <c r="AC30" s="21">
        <f t="shared" si="17"/>
        <v>488.40999999999974</v>
      </c>
      <c r="AD30" s="21">
        <f t="shared" si="15"/>
        <v>146.40999999999985</v>
      </c>
      <c r="AE30" s="21">
        <f t="shared" si="15"/>
        <v>49.702499999999958</v>
      </c>
      <c r="AF30" s="14">
        <f t="shared" si="15"/>
        <v>2.7224999999999953</v>
      </c>
      <c r="AG30" s="14">
        <f t="shared" si="15"/>
        <v>1.4400000000000068</v>
      </c>
      <c r="AH30" s="14">
        <f t="shared" si="15"/>
        <v>30.25</v>
      </c>
      <c r="AI30" s="14">
        <f t="shared" si="15"/>
        <v>196</v>
      </c>
      <c r="AJ30" s="14">
        <f t="shared" si="15"/>
        <v>486.20249999999987</v>
      </c>
      <c r="AK30" s="14">
        <f t="shared" si="15"/>
        <v>798.0625</v>
      </c>
      <c r="AL30" s="14">
        <f t="shared" si="15"/>
        <v>921.12249999999983</v>
      </c>
    </row>
    <row r="31" spans="1:38" s="18" customFormat="1" x14ac:dyDescent="0.2">
      <c r="A31" s="55">
        <v>43917</v>
      </c>
      <c r="B31" s="15">
        <v>2152</v>
      </c>
      <c r="C31" s="16">
        <f t="shared" si="2"/>
        <v>215</v>
      </c>
      <c r="D31" s="17">
        <f t="shared" si="3"/>
        <v>0.1109963861641714</v>
      </c>
      <c r="E31" s="15">
        <v>261</v>
      </c>
      <c r="F31" s="15">
        <v>53</v>
      </c>
      <c r="G31" s="15">
        <f t="shared" si="1"/>
        <v>53</v>
      </c>
      <c r="H31" s="27">
        <f t="shared" si="4"/>
        <v>14.600000000000001</v>
      </c>
      <c r="I31" s="21">
        <f t="shared" si="5"/>
        <v>11</v>
      </c>
      <c r="J31" s="21">
        <f t="shared" si="6"/>
        <v>10.3</v>
      </c>
      <c r="K31" s="21">
        <f t="shared" si="7"/>
        <v>7.4</v>
      </c>
      <c r="L31" s="21">
        <f t="shared" si="8"/>
        <v>2.3000000000000003</v>
      </c>
      <c r="M31" s="21">
        <f t="shared" si="9"/>
        <v>7.8500000000000005</v>
      </c>
      <c r="N31" s="21">
        <f t="shared" si="10"/>
        <v>9</v>
      </c>
      <c r="O31" s="21">
        <f t="shared" si="11"/>
        <v>8.4500000000000011</v>
      </c>
      <c r="P31" s="21">
        <f t="shared" si="12"/>
        <v>6.8000000000000007</v>
      </c>
      <c r="Q31" s="21">
        <f t="shared" si="13"/>
        <v>2.5500000000000003</v>
      </c>
      <c r="R31" s="21"/>
      <c r="S31" s="27">
        <f t="shared" si="16"/>
        <v>80.25</v>
      </c>
      <c r="T31" s="21">
        <f t="shared" ref="T31:T35" si="18">SUM(I22:I31)</f>
        <v>68.099999999999994</v>
      </c>
      <c r="U31" s="21">
        <f t="shared" ref="U31:U35" si="19">SUM(J22:J31)</f>
        <v>58.099999999999994</v>
      </c>
      <c r="V31" s="21">
        <f t="shared" ref="V31:V35" si="20">SUM(K22:K31)</f>
        <v>53.05</v>
      </c>
      <c r="W31" s="21">
        <f t="shared" ref="W31:W35" si="21">SUM(L22:L31)</f>
        <v>47.65</v>
      </c>
      <c r="X31" s="21">
        <f t="shared" ref="X31:X35" si="22">SUM(M22:M31)</f>
        <v>47.2</v>
      </c>
      <c r="Y31" s="21">
        <f t="shared" ref="Y31:Y35" si="23">SUM(N22:N31)</f>
        <v>40.5</v>
      </c>
      <c r="Z31" s="21">
        <f t="shared" ref="Z31:Z35" si="24">SUM(O22:O31)</f>
        <v>32</v>
      </c>
      <c r="AA31" s="21">
        <f t="shared" ref="AA31:AA35" si="25">SUM(P22:P31)</f>
        <v>23.950000000000003</v>
      </c>
      <c r="AB31" s="42">
        <f t="shared" ref="AB31:AB35" si="26">SUM(Q22:Q31)</f>
        <v>17.75</v>
      </c>
      <c r="AC31" s="21">
        <f t="shared" si="17"/>
        <v>742.5625</v>
      </c>
      <c r="AD31" s="21">
        <f t="shared" si="17"/>
        <v>228.00999999999982</v>
      </c>
      <c r="AE31" s="21">
        <f t="shared" si="17"/>
        <v>26.009999999999941</v>
      </c>
      <c r="AF31" s="14">
        <f t="shared" si="17"/>
        <v>2.499999999999716E-3</v>
      </c>
      <c r="AG31" s="21">
        <f t="shared" si="17"/>
        <v>28.622500000000016</v>
      </c>
      <c r="AH31" s="21">
        <f t="shared" si="17"/>
        <v>33.639999999999965</v>
      </c>
      <c r="AI31" s="21">
        <f t="shared" si="17"/>
        <v>156.25</v>
      </c>
      <c r="AJ31" s="21">
        <f t="shared" si="17"/>
        <v>441</v>
      </c>
      <c r="AK31" s="21">
        <f t="shared" si="17"/>
        <v>843.9024999999998</v>
      </c>
      <c r="AL31" s="21">
        <f t="shared" si="17"/>
        <v>1242.5625</v>
      </c>
    </row>
    <row r="32" spans="1:38" s="18" customFormat="1" x14ac:dyDescent="0.2">
      <c r="A32" s="55">
        <v>43918</v>
      </c>
      <c r="B32" s="16">
        <v>2337</v>
      </c>
      <c r="C32" s="16">
        <f t="shared" si="2"/>
        <v>185</v>
      </c>
      <c r="D32" s="17">
        <f t="shared" si="3"/>
        <v>8.5966542750929367E-2</v>
      </c>
      <c r="E32" s="15"/>
      <c r="F32" s="15">
        <v>64</v>
      </c>
      <c r="G32" s="15">
        <f t="shared" si="1"/>
        <v>64</v>
      </c>
      <c r="H32" s="27">
        <f t="shared" si="4"/>
        <v>10.75</v>
      </c>
      <c r="I32" s="21">
        <f t="shared" si="5"/>
        <v>14.600000000000001</v>
      </c>
      <c r="J32" s="21">
        <f t="shared" si="6"/>
        <v>11</v>
      </c>
      <c r="K32" s="21">
        <f t="shared" si="7"/>
        <v>10.3</v>
      </c>
      <c r="L32" s="21">
        <f t="shared" si="8"/>
        <v>7.4</v>
      </c>
      <c r="M32" s="21">
        <f t="shared" si="9"/>
        <v>2.3000000000000003</v>
      </c>
      <c r="N32" s="21">
        <f t="shared" si="10"/>
        <v>7.8500000000000005</v>
      </c>
      <c r="O32" s="21">
        <f t="shared" si="11"/>
        <v>9</v>
      </c>
      <c r="P32" s="21">
        <f t="shared" si="12"/>
        <v>8.4500000000000011</v>
      </c>
      <c r="Q32" s="21">
        <f t="shared" si="13"/>
        <v>6.8000000000000007</v>
      </c>
      <c r="R32" s="21"/>
      <c r="S32" s="27">
        <f t="shared" si="16"/>
        <v>88.449999999999989</v>
      </c>
      <c r="T32" s="21">
        <f t="shared" si="18"/>
        <v>80.25</v>
      </c>
      <c r="U32" s="21">
        <f t="shared" si="19"/>
        <v>68.099999999999994</v>
      </c>
      <c r="V32" s="21">
        <f t="shared" si="20"/>
        <v>58.099999999999994</v>
      </c>
      <c r="W32" s="21">
        <f t="shared" si="21"/>
        <v>53.05</v>
      </c>
      <c r="X32" s="21">
        <f t="shared" si="22"/>
        <v>47.65</v>
      </c>
      <c r="Y32" s="21">
        <f t="shared" si="23"/>
        <v>47.2</v>
      </c>
      <c r="Z32" s="21">
        <f t="shared" si="24"/>
        <v>40.5</v>
      </c>
      <c r="AA32" s="21">
        <f t="shared" si="25"/>
        <v>32</v>
      </c>
      <c r="AB32" s="42">
        <f t="shared" si="26"/>
        <v>23.950000000000003</v>
      </c>
      <c r="AC32" s="21">
        <f t="shared" si="17"/>
        <v>597.80249999999944</v>
      </c>
      <c r="AD32" s="21">
        <f t="shared" si="17"/>
        <v>264.0625</v>
      </c>
      <c r="AE32" s="21">
        <f t="shared" si="17"/>
        <v>16.809999999999953</v>
      </c>
      <c r="AF32" s="14">
        <f t="shared" si="17"/>
        <v>34.810000000000066</v>
      </c>
      <c r="AG32" s="21">
        <f t="shared" si="17"/>
        <v>119.90250000000006</v>
      </c>
      <c r="AH32" s="21">
        <f t="shared" si="17"/>
        <v>267.32250000000005</v>
      </c>
      <c r="AI32" s="21">
        <f t="shared" si="17"/>
        <v>282.2399999999999</v>
      </c>
      <c r="AJ32" s="21">
        <f t="shared" si="17"/>
        <v>552.25</v>
      </c>
      <c r="AK32" s="21">
        <f t="shared" si="17"/>
        <v>1024</v>
      </c>
      <c r="AL32" s="21">
        <f t="shared" si="17"/>
        <v>1604.0024999999998</v>
      </c>
    </row>
    <row r="33" spans="1:38" s="18" customFormat="1" x14ac:dyDescent="0.2">
      <c r="A33" s="55">
        <v>43919</v>
      </c>
      <c r="B33" s="16">
        <v>2462</v>
      </c>
      <c r="C33" s="16">
        <f t="shared" si="2"/>
        <v>125</v>
      </c>
      <c r="D33" s="17">
        <f t="shared" si="3"/>
        <v>5.3487376979032948E-2</v>
      </c>
      <c r="E33" s="15"/>
      <c r="F33" s="15">
        <v>70</v>
      </c>
      <c r="G33" s="15">
        <f t="shared" si="1"/>
        <v>70</v>
      </c>
      <c r="H33" s="27">
        <f t="shared" si="4"/>
        <v>9.25</v>
      </c>
      <c r="I33" s="21">
        <f t="shared" si="5"/>
        <v>10.75</v>
      </c>
      <c r="J33" s="21">
        <f t="shared" si="6"/>
        <v>14.600000000000001</v>
      </c>
      <c r="K33" s="21">
        <f t="shared" si="7"/>
        <v>11</v>
      </c>
      <c r="L33" s="21">
        <f t="shared" si="8"/>
        <v>10.3</v>
      </c>
      <c r="M33" s="21">
        <f t="shared" si="9"/>
        <v>7.4</v>
      </c>
      <c r="N33" s="21">
        <f t="shared" si="10"/>
        <v>2.3000000000000003</v>
      </c>
      <c r="O33" s="21">
        <f t="shared" si="11"/>
        <v>7.8500000000000005</v>
      </c>
      <c r="P33" s="21">
        <f t="shared" si="12"/>
        <v>9</v>
      </c>
      <c r="Q33" s="21">
        <f t="shared" si="13"/>
        <v>8.4500000000000011</v>
      </c>
      <c r="R33" s="21"/>
      <c r="S33" s="27">
        <f t="shared" si="16"/>
        <v>90.9</v>
      </c>
      <c r="T33" s="21">
        <f t="shared" si="18"/>
        <v>88.449999999999989</v>
      </c>
      <c r="U33" s="21">
        <f t="shared" si="19"/>
        <v>80.25</v>
      </c>
      <c r="V33" s="21">
        <f t="shared" si="20"/>
        <v>68.099999999999994</v>
      </c>
      <c r="W33" s="21">
        <f t="shared" si="21"/>
        <v>58.099999999999994</v>
      </c>
      <c r="X33" s="21">
        <f t="shared" si="22"/>
        <v>53.05</v>
      </c>
      <c r="Y33" s="21">
        <f t="shared" si="23"/>
        <v>47.65</v>
      </c>
      <c r="Z33" s="21">
        <f t="shared" si="24"/>
        <v>47.2</v>
      </c>
      <c r="AA33" s="21">
        <f t="shared" si="25"/>
        <v>40.5</v>
      </c>
      <c r="AB33" s="42">
        <f t="shared" si="26"/>
        <v>32</v>
      </c>
      <c r="AC33" s="21">
        <f t="shared" si="17"/>
        <v>436.81000000000023</v>
      </c>
      <c r="AD33" s="21">
        <f t="shared" si="17"/>
        <v>340.40249999999958</v>
      </c>
      <c r="AE33" s="21">
        <f t="shared" si="17"/>
        <v>105.0625</v>
      </c>
      <c r="AF33" s="21">
        <f t="shared" si="17"/>
        <v>3.6100000000000216</v>
      </c>
      <c r="AG33" s="21">
        <f t="shared" si="17"/>
        <v>141.61000000000013</v>
      </c>
      <c r="AH33" s="21">
        <f t="shared" si="17"/>
        <v>287.30250000000012</v>
      </c>
      <c r="AI33" s="21">
        <f t="shared" si="17"/>
        <v>499.52250000000004</v>
      </c>
      <c r="AJ33" s="21">
        <f t="shared" si="17"/>
        <v>519.83999999999992</v>
      </c>
      <c r="AK33" s="21">
        <f t="shared" si="17"/>
        <v>870.25</v>
      </c>
      <c r="AL33" s="21">
        <f t="shared" si="17"/>
        <v>1444</v>
      </c>
    </row>
    <row r="34" spans="1:38" x14ac:dyDescent="0.2">
      <c r="A34" s="54">
        <v>43920</v>
      </c>
      <c r="B34" s="35">
        <v>2581</v>
      </c>
      <c r="C34" s="16">
        <f t="shared" si="2"/>
        <v>119</v>
      </c>
      <c r="D34" s="17">
        <f t="shared" si="3"/>
        <v>4.8334687246141352E-2</v>
      </c>
      <c r="F34" s="3">
        <v>84</v>
      </c>
      <c r="G34" s="3">
        <f t="shared" si="1"/>
        <v>84</v>
      </c>
      <c r="H34" s="27">
        <f t="shared" si="4"/>
        <v>6.25</v>
      </c>
      <c r="I34" s="21">
        <f t="shared" si="5"/>
        <v>9.25</v>
      </c>
      <c r="J34" s="21">
        <f t="shared" si="6"/>
        <v>10.75</v>
      </c>
      <c r="K34" s="21">
        <f t="shared" si="7"/>
        <v>14.600000000000001</v>
      </c>
      <c r="L34" s="14">
        <f t="shared" si="8"/>
        <v>11</v>
      </c>
      <c r="M34" s="14">
        <f t="shared" si="9"/>
        <v>10.3</v>
      </c>
      <c r="N34" s="14">
        <f t="shared" si="10"/>
        <v>7.4</v>
      </c>
      <c r="O34" s="14">
        <f t="shared" si="11"/>
        <v>2.3000000000000003</v>
      </c>
      <c r="P34" s="14">
        <f t="shared" si="12"/>
        <v>7.8500000000000005</v>
      </c>
      <c r="Q34" s="14">
        <f t="shared" si="13"/>
        <v>9</v>
      </c>
      <c r="R34" s="14"/>
      <c r="S34" s="27">
        <f t="shared" si="16"/>
        <v>88.700000000000017</v>
      </c>
      <c r="T34" s="21">
        <f t="shared" si="18"/>
        <v>90.9</v>
      </c>
      <c r="U34" s="21">
        <f t="shared" si="19"/>
        <v>88.449999999999989</v>
      </c>
      <c r="V34" s="21">
        <f t="shared" si="20"/>
        <v>80.25</v>
      </c>
      <c r="W34" s="14">
        <f t="shared" si="21"/>
        <v>68.099999999999994</v>
      </c>
      <c r="X34" s="14">
        <f t="shared" si="22"/>
        <v>58.099999999999994</v>
      </c>
      <c r="Y34" s="14">
        <f t="shared" si="23"/>
        <v>53.05</v>
      </c>
      <c r="Z34" s="14">
        <f t="shared" si="24"/>
        <v>47.65</v>
      </c>
      <c r="AA34" s="14">
        <f t="shared" si="25"/>
        <v>47.2</v>
      </c>
      <c r="AB34" s="42">
        <f t="shared" si="26"/>
        <v>40.5</v>
      </c>
      <c r="AC34" s="21">
        <f t="shared" si="17"/>
        <v>22.09000000000016</v>
      </c>
      <c r="AD34" s="21">
        <f t="shared" si="17"/>
        <v>47.610000000000078</v>
      </c>
      <c r="AE34" s="21">
        <f t="shared" si="17"/>
        <v>19.802499999999899</v>
      </c>
      <c r="AF34" s="21">
        <f t="shared" si="17"/>
        <v>14.0625</v>
      </c>
      <c r="AG34" s="14">
        <f t="shared" si="17"/>
        <v>252.81000000000017</v>
      </c>
      <c r="AH34" s="14">
        <f t="shared" si="17"/>
        <v>670.81000000000029</v>
      </c>
      <c r="AI34" s="14">
        <f t="shared" si="17"/>
        <v>957.90250000000015</v>
      </c>
      <c r="AJ34" s="14">
        <f t="shared" si="17"/>
        <v>1321.3225</v>
      </c>
      <c r="AK34" s="14">
        <f t="shared" si="17"/>
        <v>1354.2399999999998</v>
      </c>
      <c r="AL34" s="14">
        <f t="shared" si="17"/>
        <v>1892.25</v>
      </c>
    </row>
    <row r="35" spans="1:38" s="8" customFormat="1" x14ac:dyDescent="0.2">
      <c r="A35" s="53">
        <v>43921</v>
      </c>
      <c r="B35" s="49">
        <v>2777</v>
      </c>
      <c r="C35" s="13">
        <f t="shared" si="2"/>
        <v>196</v>
      </c>
      <c r="D35" s="7">
        <f t="shared" si="3"/>
        <v>7.5939558310732277E-2</v>
      </c>
      <c r="E35" s="6"/>
      <c r="F35" s="47">
        <v>92</v>
      </c>
      <c r="G35" s="47">
        <f t="shared" si="1"/>
        <v>92</v>
      </c>
      <c r="H35" s="28">
        <f t="shared" si="4"/>
        <v>5.95</v>
      </c>
      <c r="I35" s="19">
        <f t="shared" si="5"/>
        <v>6.25</v>
      </c>
      <c r="J35" s="19">
        <f t="shared" si="6"/>
        <v>9.25</v>
      </c>
      <c r="K35" s="19">
        <f t="shared" si="7"/>
        <v>10.75</v>
      </c>
      <c r="L35" s="19">
        <f t="shared" si="8"/>
        <v>14.600000000000001</v>
      </c>
      <c r="M35" s="19">
        <f t="shared" si="9"/>
        <v>11</v>
      </c>
      <c r="N35" s="19">
        <f t="shared" si="10"/>
        <v>10.3</v>
      </c>
      <c r="O35" s="19">
        <f t="shared" si="11"/>
        <v>7.4</v>
      </c>
      <c r="P35" s="19">
        <f t="shared" si="12"/>
        <v>2.3000000000000003</v>
      </c>
      <c r="Q35" s="19">
        <f t="shared" si="13"/>
        <v>7.8500000000000005</v>
      </c>
      <c r="R35" s="19"/>
      <c r="S35" s="28">
        <f t="shared" si="16"/>
        <v>85.65</v>
      </c>
      <c r="T35" s="19">
        <f t="shared" si="18"/>
        <v>88.700000000000017</v>
      </c>
      <c r="U35" s="19">
        <f t="shared" si="19"/>
        <v>90.9</v>
      </c>
      <c r="V35" s="19">
        <f t="shared" si="20"/>
        <v>88.449999999999989</v>
      </c>
      <c r="W35" s="19">
        <f t="shared" si="21"/>
        <v>80.25</v>
      </c>
      <c r="X35" s="19">
        <f t="shared" si="22"/>
        <v>68.099999999999994</v>
      </c>
      <c r="Y35" s="19">
        <f t="shared" si="23"/>
        <v>58.099999999999994</v>
      </c>
      <c r="Z35" s="19">
        <f t="shared" si="24"/>
        <v>53.05</v>
      </c>
      <c r="AA35" s="19">
        <f t="shared" si="25"/>
        <v>47.65</v>
      </c>
      <c r="AB35" s="33">
        <f t="shared" si="26"/>
        <v>47.2</v>
      </c>
      <c r="AC35" s="19">
        <f t="shared" si="17"/>
        <v>40.322499999999927</v>
      </c>
      <c r="AD35" s="19">
        <f t="shared" si="17"/>
        <v>10.889999999999887</v>
      </c>
      <c r="AE35" s="19">
        <f t="shared" si="17"/>
        <v>1.2099999999999875</v>
      </c>
      <c r="AF35" s="19">
        <f t="shared" si="17"/>
        <v>12.602500000000081</v>
      </c>
      <c r="AG35" s="19">
        <f t="shared" si="17"/>
        <v>138.0625</v>
      </c>
      <c r="AH35" s="19">
        <f t="shared" si="17"/>
        <v>571.21000000000026</v>
      </c>
      <c r="AI35" s="19">
        <f t="shared" si="17"/>
        <v>1149.2100000000005</v>
      </c>
      <c r="AJ35" s="19">
        <f t="shared" si="17"/>
        <v>1517.1025000000002</v>
      </c>
      <c r="AK35" s="19">
        <f t="shared" si="17"/>
        <v>1966.9225000000001</v>
      </c>
      <c r="AL35" s="19">
        <f t="shared" si="17"/>
        <v>2007.0399999999997</v>
      </c>
    </row>
    <row r="36" spans="1:38" x14ac:dyDescent="0.2">
      <c r="A36" s="1"/>
      <c r="B36" s="12"/>
      <c r="C36" s="12"/>
      <c r="D36" s="5"/>
      <c r="H36" s="27"/>
      <c r="I36" s="21"/>
      <c r="J36" s="21"/>
      <c r="K36" s="21"/>
      <c r="L36" s="14"/>
      <c r="M36" s="14"/>
      <c r="N36" s="14"/>
      <c r="O36" s="14"/>
      <c r="P36" s="14"/>
      <c r="Q36" s="14"/>
      <c r="R36" s="50"/>
      <c r="S36" s="27"/>
      <c r="T36" s="21"/>
      <c r="U36" s="21"/>
      <c r="V36" s="21"/>
      <c r="W36" s="14"/>
      <c r="X36" s="14"/>
      <c r="Y36" s="14"/>
      <c r="Z36" s="14"/>
      <c r="AA36" s="14"/>
      <c r="AB36" s="42"/>
    </row>
    <row r="37" spans="1:38" x14ac:dyDescent="0.2">
      <c r="A37" s="1"/>
      <c r="B37" s="12"/>
      <c r="C37" s="12"/>
      <c r="D37" s="5"/>
      <c r="H37" s="27"/>
      <c r="I37" s="21"/>
      <c r="J37" s="21"/>
      <c r="K37" s="21"/>
      <c r="L37" s="14"/>
      <c r="M37" s="14"/>
      <c r="N37" s="14"/>
      <c r="O37" s="14"/>
      <c r="P37" s="14"/>
      <c r="Q37" s="14"/>
      <c r="R37" s="14"/>
      <c r="S37" s="27"/>
      <c r="T37" s="21"/>
      <c r="U37" s="21"/>
      <c r="V37" s="21"/>
      <c r="W37" s="14"/>
      <c r="X37" s="14"/>
      <c r="Y37" s="14"/>
      <c r="Z37" s="14"/>
      <c r="AA37" s="14"/>
      <c r="AB37" s="42"/>
    </row>
    <row r="38" spans="1:38" x14ac:dyDescent="0.2">
      <c r="A38" s="1"/>
      <c r="B38" s="12"/>
      <c r="C38" s="12"/>
      <c r="D38" s="5"/>
      <c r="H38" s="27"/>
      <c r="I38" s="21"/>
      <c r="J38" s="21"/>
      <c r="K38" s="21"/>
      <c r="L38" s="14"/>
      <c r="M38" s="14"/>
      <c r="N38" s="14"/>
      <c r="O38" s="14"/>
      <c r="P38" s="14"/>
      <c r="Q38" s="14"/>
      <c r="R38" s="14"/>
      <c r="S38" s="27"/>
      <c r="T38" s="21"/>
      <c r="U38" s="21"/>
      <c r="V38" s="21"/>
      <c r="W38" s="14"/>
      <c r="X38" s="14"/>
      <c r="Y38" s="14"/>
      <c r="Z38" s="14"/>
      <c r="AA38" s="14"/>
      <c r="AB38" s="42"/>
    </row>
    <row r="39" spans="1:38" x14ac:dyDescent="0.2">
      <c r="A39" s="1"/>
      <c r="B39" s="12"/>
      <c r="C39" s="12"/>
      <c r="D39" s="5"/>
      <c r="H39" s="27"/>
      <c r="I39" s="21"/>
      <c r="J39" s="21"/>
      <c r="K39" s="21"/>
      <c r="L39" s="14"/>
      <c r="M39" s="14"/>
      <c r="N39" s="14"/>
      <c r="O39" s="14"/>
      <c r="P39" s="14"/>
      <c r="Q39" s="14"/>
      <c r="R39" s="14"/>
      <c r="S39" s="27"/>
      <c r="T39" s="21"/>
      <c r="U39" s="21"/>
      <c r="V39" s="21"/>
      <c r="W39" s="14"/>
      <c r="X39" s="14"/>
      <c r="Y39" s="14"/>
      <c r="Z39" s="14"/>
      <c r="AA39" s="14"/>
      <c r="AB39" s="42"/>
    </row>
    <row r="40" spans="1:38" x14ac:dyDescent="0.2">
      <c r="A40" s="1"/>
      <c r="B40" s="12"/>
      <c r="C40" s="12"/>
      <c r="D40" s="5"/>
      <c r="H40" s="27"/>
      <c r="I40" s="21"/>
      <c r="J40" s="21"/>
      <c r="K40" s="21"/>
      <c r="L40" s="14"/>
      <c r="M40" s="14"/>
      <c r="N40" s="14"/>
      <c r="O40" s="14"/>
      <c r="P40" s="14"/>
      <c r="Q40" s="14"/>
      <c r="R40" s="14"/>
      <c r="S40" s="27"/>
      <c r="T40" s="21"/>
      <c r="U40" s="21"/>
      <c r="V40" s="21"/>
      <c r="W40" s="14"/>
      <c r="X40" s="14"/>
      <c r="Y40" s="14"/>
      <c r="Z40" s="14"/>
      <c r="AA40" s="14"/>
      <c r="AB40" s="42"/>
    </row>
    <row r="41" spans="1:38" x14ac:dyDescent="0.2">
      <c r="A41" s="1"/>
      <c r="B41" s="12"/>
      <c r="C41" s="12"/>
      <c r="D41" s="5"/>
      <c r="H41" s="27"/>
      <c r="I41" s="21"/>
      <c r="J41" s="21"/>
      <c r="K41" s="21"/>
      <c r="L41" s="14"/>
      <c r="M41" s="14"/>
      <c r="N41" s="14"/>
      <c r="O41" s="14"/>
      <c r="P41" s="14"/>
      <c r="Q41" s="14"/>
      <c r="R41" s="14"/>
      <c r="S41" s="27"/>
      <c r="T41" s="21"/>
      <c r="U41" s="21"/>
      <c r="V41" s="21"/>
      <c r="W41" s="14"/>
      <c r="X41" s="14"/>
      <c r="Y41" s="14"/>
      <c r="Z41" s="14"/>
      <c r="AA41" s="14"/>
      <c r="AB41" s="42"/>
    </row>
    <row r="42" spans="1:38" x14ac:dyDescent="0.2">
      <c r="A42" s="1"/>
      <c r="B42" s="12"/>
      <c r="C42" s="12"/>
      <c r="D42" s="5"/>
      <c r="H42" s="27"/>
      <c r="I42" s="21"/>
      <c r="J42" s="21"/>
      <c r="K42" s="21"/>
      <c r="L42" s="14"/>
      <c r="M42" s="14"/>
      <c r="N42" s="14"/>
      <c r="O42" s="14"/>
      <c r="P42" s="14"/>
      <c r="Q42" s="14"/>
      <c r="R42" s="14"/>
      <c r="S42" s="27"/>
      <c r="T42" s="21"/>
      <c r="U42" s="21"/>
      <c r="V42" s="21"/>
      <c r="W42" s="14"/>
      <c r="X42" s="14"/>
      <c r="Y42" s="14"/>
      <c r="Z42" s="14"/>
      <c r="AA42" s="14"/>
      <c r="AB42" s="42"/>
    </row>
    <row r="43" spans="1:38" x14ac:dyDescent="0.2">
      <c r="A43" s="1"/>
      <c r="B43" s="12"/>
      <c r="C43" s="12"/>
      <c r="D43" s="5"/>
      <c r="H43" s="27"/>
      <c r="I43" s="21"/>
      <c r="J43" s="21"/>
      <c r="K43" s="21"/>
      <c r="L43" s="14"/>
      <c r="M43" s="14"/>
      <c r="N43" s="14"/>
      <c r="O43" s="14"/>
      <c r="P43" s="14"/>
      <c r="Q43" s="14"/>
      <c r="R43" s="14"/>
      <c r="S43" s="27"/>
      <c r="T43" s="21"/>
      <c r="U43" s="21"/>
      <c r="V43" s="21"/>
      <c r="W43" s="14"/>
      <c r="X43" s="14"/>
      <c r="Y43" s="14"/>
      <c r="Z43" s="14"/>
      <c r="AA43" s="14"/>
      <c r="AB43" s="42"/>
    </row>
    <row r="44" spans="1:38" x14ac:dyDescent="0.2">
      <c r="A44" s="1"/>
      <c r="B44" s="12"/>
      <c r="C44" s="12"/>
      <c r="D44" s="5"/>
      <c r="H44" s="27"/>
      <c r="I44" s="21"/>
      <c r="J44" s="21"/>
      <c r="K44" s="21"/>
      <c r="L44" s="14"/>
      <c r="M44" s="14"/>
      <c r="N44" s="14"/>
      <c r="O44" s="14"/>
      <c r="P44" s="14"/>
      <c r="Q44" s="14"/>
      <c r="R44" s="14"/>
      <c r="S44" s="27"/>
      <c r="T44" s="21"/>
      <c r="U44" s="21"/>
      <c r="V44" s="21"/>
      <c r="W44" s="14"/>
      <c r="X44" s="14"/>
      <c r="Y44" s="14"/>
      <c r="Z44" s="14"/>
      <c r="AA44" s="14"/>
      <c r="AB44" s="42"/>
    </row>
    <row r="45" spans="1:38" x14ac:dyDescent="0.2">
      <c r="A45" s="1"/>
      <c r="B45" s="12"/>
      <c r="C45" s="12"/>
      <c r="D45" s="5"/>
      <c r="H45" s="27"/>
      <c r="I45" s="21"/>
      <c r="J45" s="21"/>
      <c r="K45" s="21"/>
      <c r="L45" s="14"/>
      <c r="M45" s="14"/>
      <c r="N45" s="14"/>
      <c r="O45" s="14"/>
      <c r="P45" s="14"/>
      <c r="Q45" s="14"/>
      <c r="R45" s="14"/>
      <c r="S45" s="27"/>
      <c r="T45" s="21"/>
      <c r="U45" s="21"/>
      <c r="V45" s="21"/>
      <c r="W45" s="14"/>
      <c r="X45" s="14"/>
      <c r="Y45" s="14"/>
      <c r="Z45" s="14"/>
      <c r="AA45" s="14"/>
      <c r="AB45" s="42"/>
    </row>
    <row r="46" spans="1:38" x14ac:dyDescent="0.2">
      <c r="A46" s="1"/>
      <c r="B46" s="12"/>
      <c r="C46" s="12"/>
      <c r="D46" s="5"/>
      <c r="H46" s="27"/>
      <c r="I46" s="21"/>
      <c r="J46" s="21"/>
      <c r="K46" s="21"/>
      <c r="L46" s="14"/>
      <c r="M46" s="14"/>
      <c r="N46" s="14"/>
      <c r="O46" s="14"/>
      <c r="P46" s="14"/>
      <c r="Q46" s="14"/>
      <c r="R46" s="14"/>
      <c r="S46" s="27"/>
      <c r="T46" s="21"/>
      <c r="U46" s="21"/>
      <c r="V46" s="21"/>
      <c r="W46" s="14"/>
      <c r="X46" s="14"/>
      <c r="Y46" s="14"/>
      <c r="Z46" s="14"/>
      <c r="AA46" s="14"/>
      <c r="AB46" s="42"/>
    </row>
    <row r="47" spans="1:38" x14ac:dyDescent="0.2">
      <c r="A47" s="1"/>
      <c r="B47" s="12"/>
      <c r="C47" s="12"/>
      <c r="D47" s="5"/>
      <c r="H47" s="27"/>
      <c r="I47" s="21"/>
      <c r="J47" s="21"/>
      <c r="K47" s="21"/>
      <c r="L47" s="14"/>
      <c r="M47" s="14"/>
      <c r="N47" s="14"/>
      <c r="O47" s="14"/>
      <c r="P47" s="14"/>
      <c r="Q47" s="14"/>
      <c r="R47" s="14"/>
      <c r="S47" s="27"/>
      <c r="T47" s="21"/>
      <c r="U47" s="21"/>
      <c r="V47" s="21"/>
      <c r="W47" s="14"/>
      <c r="X47" s="14"/>
      <c r="Y47" s="14"/>
      <c r="Z47" s="14"/>
      <c r="AA47" s="14"/>
      <c r="AB47" s="42"/>
    </row>
    <row r="48" spans="1:38" x14ac:dyDescent="0.2">
      <c r="A48" s="1"/>
      <c r="B48" s="12"/>
      <c r="C48" s="12"/>
      <c r="D48" s="5"/>
      <c r="H48" s="27"/>
      <c r="I48" s="21"/>
      <c r="J48" s="21"/>
      <c r="K48" s="21"/>
      <c r="L48" s="14"/>
      <c r="M48" s="14"/>
      <c r="N48" s="14"/>
      <c r="O48" s="14"/>
      <c r="P48" s="14"/>
      <c r="Q48" s="14"/>
      <c r="R48" s="14"/>
      <c r="S48" s="27"/>
      <c r="T48" s="21"/>
      <c r="U48" s="21"/>
      <c r="V48" s="21"/>
      <c r="W48" s="14"/>
      <c r="X48" s="14"/>
      <c r="Y48" s="14"/>
      <c r="Z48" s="14"/>
      <c r="AA48" s="14"/>
      <c r="AB48" s="42"/>
    </row>
    <row r="49" spans="1:28" x14ac:dyDescent="0.2">
      <c r="A49" s="1"/>
      <c r="B49" s="12"/>
      <c r="C49" s="12"/>
      <c r="D49" s="5"/>
      <c r="H49" s="27"/>
      <c r="I49" s="21"/>
      <c r="J49" s="21"/>
      <c r="K49" s="21"/>
      <c r="L49" s="14"/>
      <c r="M49" s="14"/>
      <c r="N49" s="14"/>
      <c r="O49" s="14"/>
      <c r="P49" s="14"/>
      <c r="Q49" s="14"/>
      <c r="R49" s="14"/>
      <c r="S49" s="27"/>
      <c r="T49" s="21"/>
      <c r="U49" s="21"/>
      <c r="V49" s="21"/>
      <c r="W49" s="14"/>
      <c r="X49" s="14"/>
      <c r="Y49" s="14"/>
      <c r="Z49" s="14"/>
      <c r="AA49" s="14"/>
      <c r="AB49" s="42"/>
    </row>
    <row r="50" spans="1:28" x14ac:dyDescent="0.2">
      <c r="A50" s="1"/>
      <c r="B50" s="12"/>
      <c r="C50" s="12"/>
      <c r="D50" s="5"/>
      <c r="H50" s="27"/>
      <c r="I50" s="21"/>
      <c r="J50" s="21"/>
      <c r="K50" s="21"/>
      <c r="L50" s="14"/>
      <c r="M50" s="14"/>
      <c r="N50" s="14"/>
      <c r="O50" s="14"/>
      <c r="P50" s="14"/>
      <c r="Q50" s="14"/>
      <c r="R50" s="14"/>
      <c r="S50" s="27"/>
      <c r="T50" s="21"/>
      <c r="U50" s="21"/>
      <c r="V50" s="21"/>
      <c r="W50" s="14"/>
      <c r="X50" s="14"/>
      <c r="Y50" s="14"/>
      <c r="Z50" s="14"/>
      <c r="AA50" s="14"/>
      <c r="AB50" s="42"/>
    </row>
    <row r="51" spans="1:28" x14ac:dyDescent="0.2">
      <c r="A51" s="1"/>
      <c r="B51" s="12"/>
      <c r="C51" s="12"/>
      <c r="D51" s="5"/>
      <c r="H51" s="27"/>
      <c r="I51" s="21"/>
      <c r="J51" s="21"/>
      <c r="K51" s="21"/>
      <c r="L51" s="14"/>
      <c r="M51" s="14"/>
      <c r="N51" s="14"/>
      <c r="O51" s="14"/>
      <c r="P51" s="14"/>
      <c r="Q51" s="14"/>
      <c r="R51" s="14"/>
      <c r="S51" s="27"/>
      <c r="T51" s="21"/>
      <c r="U51" s="21"/>
      <c r="V51" s="21"/>
      <c r="W51" s="14"/>
      <c r="X51" s="14"/>
      <c r="Y51" s="14"/>
      <c r="Z51" s="14"/>
      <c r="AA51" s="14"/>
      <c r="AB51" s="42"/>
    </row>
    <row r="52" spans="1:28" x14ac:dyDescent="0.2">
      <c r="A52" s="1"/>
      <c r="B52" s="12"/>
      <c r="C52" s="12"/>
      <c r="D52" s="5"/>
      <c r="H52" s="27"/>
      <c r="I52" s="21"/>
      <c r="J52" s="21"/>
      <c r="K52" s="21"/>
      <c r="L52" s="14"/>
      <c r="M52" s="14"/>
      <c r="N52" s="14"/>
      <c r="O52" s="14"/>
      <c r="P52" s="14"/>
      <c r="Q52" s="14"/>
      <c r="R52" s="14"/>
      <c r="S52" s="27"/>
      <c r="T52" s="21"/>
      <c r="U52" s="21"/>
      <c r="V52" s="21"/>
      <c r="W52" s="14"/>
      <c r="X52" s="14"/>
      <c r="Y52" s="14"/>
      <c r="Z52" s="14"/>
      <c r="AA52" s="14"/>
      <c r="AB52" s="42"/>
    </row>
    <row r="53" spans="1:28" x14ac:dyDescent="0.2">
      <c r="A53" s="1"/>
      <c r="B53" s="12"/>
      <c r="C53" s="12"/>
      <c r="D53" s="5"/>
      <c r="H53" s="27"/>
      <c r="I53" s="21"/>
      <c r="J53" s="21"/>
      <c r="K53" s="21"/>
      <c r="L53" s="14"/>
      <c r="M53" s="14"/>
      <c r="N53" s="14"/>
      <c r="O53" s="14"/>
      <c r="P53" s="14"/>
      <c r="Q53" s="14"/>
      <c r="R53" s="14"/>
      <c r="S53" s="27"/>
      <c r="T53" s="21"/>
      <c r="U53" s="21"/>
      <c r="V53" s="21"/>
      <c r="W53" s="14"/>
      <c r="X53" s="14"/>
      <c r="Y53" s="14"/>
      <c r="Z53" s="14"/>
      <c r="AA53" s="14"/>
      <c r="AB53" s="42"/>
    </row>
    <row r="54" spans="1:28" x14ac:dyDescent="0.2">
      <c r="A54" s="1"/>
      <c r="B54" s="12"/>
      <c r="C54" s="12"/>
      <c r="D54" s="5"/>
      <c r="H54" s="27"/>
      <c r="I54" s="21"/>
      <c r="J54" s="21"/>
      <c r="K54" s="21"/>
      <c r="L54" s="14"/>
      <c r="M54" s="14"/>
      <c r="N54" s="14"/>
      <c r="O54" s="14"/>
      <c r="P54" s="14"/>
      <c r="Q54" s="14"/>
      <c r="R54" s="14"/>
      <c r="S54" s="27"/>
      <c r="T54" s="21"/>
      <c r="U54" s="21"/>
      <c r="V54" s="21"/>
      <c r="W54" s="14"/>
      <c r="X54" s="14"/>
      <c r="Y54" s="14"/>
      <c r="Z54" s="14"/>
      <c r="AA54" s="14"/>
      <c r="AB54" s="42"/>
    </row>
    <row r="55" spans="1:28" x14ac:dyDescent="0.2">
      <c r="A55" s="1"/>
      <c r="B55" s="12"/>
      <c r="C55" s="12"/>
      <c r="D55" s="5"/>
      <c r="H55" s="27"/>
      <c r="I55" s="21"/>
      <c r="J55" s="21"/>
      <c r="K55" s="21"/>
      <c r="L55" s="14"/>
      <c r="M55" s="14"/>
      <c r="N55" s="14"/>
      <c r="O55" s="14"/>
      <c r="P55" s="14"/>
      <c r="Q55" s="14"/>
      <c r="R55" s="14"/>
      <c r="S55" s="27"/>
      <c r="T55" s="21"/>
      <c r="U55" s="21"/>
      <c r="V55" s="21"/>
      <c r="W55" s="14"/>
      <c r="X55" s="14"/>
      <c r="Y55" s="14"/>
      <c r="Z55" s="14"/>
      <c r="AA55" s="14"/>
      <c r="AB55" s="42"/>
    </row>
    <row r="56" spans="1:28" x14ac:dyDescent="0.2">
      <c r="A56" s="1"/>
      <c r="B56" s="12"/>
      <c r="C56" s="12"/>
      <c r="D56" s="5"/>
      <c r="H56" s="27"/>
      <c r="I56" s="21"/>
      <c r="J56" s="21"/>
      <c r="K56" s="21"/>
      <c r="L56" s="14"/>
      <c r="M56" s="14"/>
      <c r="N56" s="14"/>
      <c r="O56" s="14"/>
      <c r="P56" s="14"/>
      <c r="Q56" s="14"/>
      <c r="R56" s="14"/>
      <c r="S56" s="27"/>
      <c r="T56" s="21"/>
      <c r="U56" s="21"/>
      <c r="V56" s="21"/>
      <c r="W56" s="14"/>
      <c r="X56" s="14"/>
      <c r="Y56" s="14"/>
      <c r="Z56" s="14"/>
      <c r="AA56" s="14"/>
      <c r="AB56" s="42"/>
    </row>
    <row r="57" spans="1:28" x14ac:dyDescent="0.2">
      <c r="A57" s="1"/>
      <c r="B57" s="12"/>
      <c r="C57" s="12"/>
      <c r="D57" s="5"/>
      <c r="H57" s="27"/>
      <c r="I57" s="21"/>
      <c r="J57" s="21"/>
      <c r="K57" s="21"/>
      <c r="L57" s="14"/>
      <c r="M57" s="14"/>
      <c r="N57" s="14"/>
      <c r="O57" s="14"/>
      <c r="P57" s="14"/>
      <c r="Q57" s="14"/>
      <c r="R57" s="14"/>
      <c r="S57" s="27"/>
      <c r="T57" s="21"/>
      <c r="U57" s="21"/>
      <c r="V57" s="21"/>
      <c r="W57" s="14"/>
      <c r="X57" s="14"/>
      <c r="Y57" s="14"/>
      <c r="Z57" s="14"/>
      <c r="AA57" s="14"/>
      <c r="AB57" s="42"/>
    </row>
    <row r="58" spans="1:28" x14ac:dyDescent="0.2">
      <c r="A58" s="1"/>
      <c r="B58" s="12"/>
      <c r="C58" s="12"/>
      <c r="D58" s="5"/>
      <c r="H58" s="27"/>
      <c r="I58" s="21"/>
      <c r="J58" s="21"/>
      <c r="K58" s="21"/>
      <c r="L58" s="14"/>
      <c r="M58" s="14"/>
      <c r="N58" s="14"/>
      <c r="O58" s="14"/>
      <c r="P58" s="14"/>
      <c r="Q58" s="14"/>
      <c r="R58" s="14"/>
    </row>
    <row r="59" spans="1:28" x14ac:dyDescent="0.2">
      <c r="A59" s="1"/>
      <c r="B59" s="12"/>
      <c r="C59" s="12"/>
      <c r="D59" s="5"/>
      <c r="H59" s="27"/>
      <c r="I59" s="21"/>
      <c r="J59" s="21"/>
      <c r="K59" s="21"/>
      <c r="L59" s="14"/>
      <c r="M59" s="14"/>
      <c r="N59" s="14"/>
      <c r="O59" s="14"/>
      <c r="P59" s="14"/>
      <c r="Q59" s="14"/>
      <c r="R59" s="14"/>
    </row>
    <row r="60" spans="1:28" x14ac:dyDescent="0.2">
      <c r="A60" s="1"/>
      <c r="B60" s="12"/>
      <c r="C60" s="12"/>
      <c r="D60" s="5"/>
      <c r="H60" s="27"/>
      <c r="I60" s="21"/>
      <c r="J60" s="21"/>
      <c r="K60" s="21"/>
      <c r="L60" s="14"/>
      <c r="M60" s="14"/>
      <c r="N60" s="14"/>
      <c r="O60" s="14"/>
      <c r="P60" s="14"/>
      <c r="Q60" s="14"/>
      <c r="R60" s="14"/>
    </row>
    <row r="61" spans="1:28" x14ac:dyDescent="0.2">
      <c r="A61" s="1"/>
      <c r="B61" s="12"/>
      <c r="C61" s="12"/>
      <c r="D61" s="5"/>
      <c r="H61" s="27"/>
      <c r="I61" s="21"/>
      <c r="J61" s="21"/>
      <c r="K61" s="21"/>
      <c r="L61" s="14"/>
      <c r="M61" s="14"/>
      <c r="N61" s="14"/>
      <c r="O61" s="14"/>
      <c r="P61" s="14"/>
      <c r="Q61" s="14"/>
      <c r="R61" s="14"/>
    </row>
    <row r="62" spans="1:28" x14ac:dyDescent="0.2">
      <c r="A62" s="1"/>
      <c r="B62" s="12"/>
      <c r="C62" s="12"/>
      <c r="D62" s="5"/>
      <c r="H62" s="27"/>
      <c r="I62" s="21"/>
      <c r="J62" s="21"/>
      <c r="K62" s="21"/>
      <c r="L62" s="14"/>
      <c r="M62" s="14"/>
      <c r="N62" s="14"/>
      <c r="O62" s="14"/>
      <c r="P62" s="14"/>
      <c r="Q62" s="14"/>
      <c r="R62" s="14"/>
    </row>
    <row r="63" spans="1:28" x14ac:dyDescent="0.2">
      <c r="A63" s="1"/>
      <c r="B63" s="12"/>
      <c r="C63" s="12"/>
      <c r="D63" s="5"/>
      <c r="H63" s="27"/>
      <c r="I63" s="21"/>
      <c r="J63" s="21"/>
      <c r="K63" s="21"/>
      <c r="L63" s="14"/>
      <c r="M63" s="14"/>
      <c r="N63" s="14"/>
      <c r="O63" s="14"/>
      <c r="P63" s="14"/>
      <c r="Q63" s="14"/>
      <c r="R63" s="14"/>
    </row>
    <row r="64" spans="1:28" x14ac:dyDescent="0.2">
      <c r="A64" s="1"/>
      <c r="B64" s="12"/>
      <c r="C64" s="12"/>
      <c r="D64" s="5"/>
      <c r="H64" s="27"/>
      <c r="I64" s="21"/>
      <c r="J64" s="21"/>
      <c r="K64" s="21"/>
      <c r="L64" s="14"/>
      <c r="M64" s="14"/>
      <c r="N64" s="14"/>
      <c r="O64" s="14"/>
      <c r="P64" s="14"/>
      <c r="Q64" s="14"/>
      <c r="R64" s="14"/>
    </row>
    <row r="65" spans="1:18" x14ac:dyDescent="0.2">
      <c r="A65" s="1"/>
      <c r="B65" s="12"/>
      <c r="C65" s="12"/>
      <c r="D65" s="5"/>
      <c r="H65" s="27"/>
      <c r="I65" s="21"/>
      <c r="J65" s="21"/>
      <c r="K65" s="21"/>
      <c r="L65" s="14"/>
      <c r="M65" s="14"/>
      <c r="N65" s="14"/>
      <c r="O65" s="14"/>
      <c r="P65" s="14"/>
      <c r="Q65" s="14"/>
      <c r="R65" s="14"/>
    </row>
  </sheetData>
  <conditionalFormatting sqref="S3:AB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K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42960-31BF-FF46-B660-FB4B15AF7974}">
  <dimension ref="A1:K6"/>
  <sheetViews>
    <sheetView workbookViewId="0"/>
  </sheetViews>
  <sheetFormatPr baseColWidth="10" defaultRowHeight="16" x14ac:dyDescent="0.2"/>
  <sheetData>
    <row r="1" spans="1:11" x14ac:dyDescent="0.2">
      <c r="A1" s="51" t="s">
        <v>20</v>
      </c>
      <c r="B1" s="21"/>
      <c r="C1" s="21"/>
      <c r="D1" s="21"/>
      <c r="E1" s="14"/>
      <c r="F1" s="14"/>
      <c r="G1" s="14"/>
      <c r="H1" s="14"/>
      <c r="I1" s="14"/>
      <c r="J1" s="21"/>
      <c r="K1" s="18"/>
    </row>
    <row r="2" spans="1:11" x14ac:dyDescent="0.2">
      <c r="A2" s="51" t="s">
        <v>6</v>
      </c>
      <c r="B2" s="16" t="s">
        <v>14</v>
      </c>
      <c r="C2" s="16" t="s">
        <v>15</v>
      </c>
      <c r="D2" s="16" t="s">
        <v>13</v>
      </c>
      <c r="E2" s="35" t="s">
        <v>7</v>
      </c>
      <c r="F2" s="35" t="s">
        <v>8</v>
      </c>
      <c r="G2" s="35" t="s">
        <v>9</v>
      </c>
      <c r="H2" s="35" t="s">
        <v>10</v>
      </c>
      <c r="I2" s="35" t="s">
        <v>11</v>
      </c>
      <c r="J2" s="16" t="s">
        <v>12</v>
      </c>
      <c r="K2" s="18"/>
    </row>
    <row r="3" spans="1:11" x14ac:dyDescent="0.2">
      <c r="A3" s="27" t="s">
        <v>21</v>
      </c>
      <c r="B3" s="21"/>
      <c r="C3" s="21"/>
      <c r="D3" s="21"/>
      <c r="E3" s="14"/>
      <c r="F3" s="14"/>
      <c r="G3" s="14"/>
      <c r="H3" s="14"/>
      <c r="I3" s="14"/>
      <c r="J3" s="21"/>
      <c r="K3" s="18"/>
    </row>
    <row r="4" spans="1:11" x14ac:dyDescent="0.2">
      <c r="A4" s="31">
        <f>(CORREL('In-sample (10 days)'!$G$15:'In-sample (10 days)'!$G$35,'In-sample (10 days)'!S15:'In-sample (10 days)'!S35))^2</f>
        <v>0.89692326831447011</v>
      </c>
      <c r="B4" s="37">
        <f>(CORREL('In-sample (10 days)'!$G$15:'In-sample (10 days)'!$G$35,'In-sample (10 days)'!T15:'In-sample (10 days)'!T35))^2</f>
        <v>0.93827523789044698</v>
      </c>
      <c r="C4" s="37">
        <f>(CORREL('In-sample (10 days)'!$G$15:'In-sample (10 days)'!$G$35,'In-sample (10 days)'!U15:'In-sample (10 days)'!U35))^2</f>
        <v>0.96180079257700868</v>
      </c>
      <c r="D4" s="37">
        <f>(CORREL('In-sample (10 days)'!$G$15:'In-sample (10 days)'!$G$35,'In-sample (10 days)'!V15:'In-sample (10 days)'!V35))^2</f>
        <v>0.97484576358503594</v>
      </c>
      <c r="E4" s="37">
        <f>(CORREL('In-sample (10 days)'!$G$15:'In-sample (10 days)'!$G$35,'In-sample (10 days)'!W15:'In-sample (10 days)'!W35))^2</f>
        <v>0.98125798683866428</v>
      </c>
      <c r="F4" s="37">
        <f>(CORREL('In-sample (10 days)'!$G$15:'In-sample (10 days)'!$G$35,'In-sample (10 days)'!X15:'In-sample (10 days)'!X35))^2</f>
        <v>0.98329585054881774</v>
      </c>
      <c r="G4" s="37">
        <f>(CORREL('In-sample (10 days)'!$G$15:'In-sample (10 days)'!$G$35,'In-sample (10 days)'!Y15:'In-sample (10 days)'!Y35))^2</f>
        <v>0.98310897683120191</v>
      </c>
      <c r="H4" s="37">
        <f>(CORREL('In-sample (10 days)'!$G$15:'In-sample (10 days)'!$G$35,'In-sample (10 days)'!Z15:'In-sample (10 days)'!Z35))^2</f>
        <v>0.97908892775180056</v>
      </c>
      <c r="I4" s="37">
        <f>(CORREL('In-sample (10 days)'!$G$15:'In-sample (10 days)'!$G$35,'In-sample (10 days)'!AA15:'In-sample (10 days)'!AA35))^2</f>
        <v>0.97109529324148292</v>
      </c>
      <c r="J4" s="37">
        <f>(CORREL('In-sample (10 days)'!$G$15:'In-sample (10 days)'!$G$35,'In-sample (10 days)'!AB15:'In-sample (10 days)'!AB35))^2</f>
        <v>0.95642518078662075</v>
      </c>
      <c r="K4" s="18"/>
    </row>
    <row r="5" spans="1:11" x14ac:dyDescent="0.2">
      <c r="A5" s="27" t="s">
        <v>22</v>
      </c>
      <c r="B5" s="21"/>
      <c r="C5" s="21"/>
      <c r="D5" s="21"/>
      <c r="E5" s="21"/>
      <c r="F5" s="21"/>
      <c r="G5" s="21"/>
      <c r="H5" s="21"/>
      <c r="I5" s="21"/>
      <c r="J5" s="21"/>
      <c r="K5" s="18"/>
    </row>
    <row r="6" spans="1:11" x14ac:dyDescent="0.2">
      <c r="A6" s="31">
        <f>SQRT(AVERAGE('In-sample (10 days)'!AC15:'In-sample (10 days)'!AC35))</f>
        <v>17.230268217794606</v>
      </c>
      <c r="B6" s="37">
        <f>SQRT(AVERAGE('In-sample (10 days)'!AD15:'In-sample (10 days)'!AD35))</f>
        <v>12.670405150059988</v>
      </c>
      <c r="C6" s="37">
        <f>SQRT(AVERAGE('In-sample (10 days)'!AE15:'In-sample (10 days)'!AE35))</f>
        <v>8.3488593460994647</v>
      </c>
      <c r="D6" s="37">
        <f>SQRT(AVERAGE('In-sample (10 days)'!AF15:'In-sample (10 days)'!AF35))</f>
        <v>5.074175982833264</v>
      </c>
      <c r="E6" s="37">
        <f>SQRT(AVERAGE('In-sample (10 days)'!AG15:'In-sample (10 days)'!AG35))</f>
        <v>6.08734049365684</v>
      </c>
      <c r="F6" s="37">
        <f>SQRT(AVERAGE('In-sample (10 days)'!AH15:'In-sample (10 days)'!AH35))</f>
        <v>9.8646253518992477</v>
      </c>
      <c r="G6" s="37">
        <f>SQRT(AVERAGE('In-sample (10 days)'!AI15:'In-sample (10 days)'!AI35))</f>
        <v>13.491394964763211</v>
      </c>
      <c r="H6" s="37">
        <f>SQRT(AVERAGE('In-sample (10 days)'!AJ15:'In-sample (10 days)'!AJ35))</f>
        <v>16.677169309882185</v>
      </c>
      <c r="I6" s="37">
        <f>SQRT(AVERAGE('In-sample (10 days)'!AK15:'In-sample (10 days)'!AK35))</f>
        <v>19.78170751934606</v>
      </c>
      <c r="J6" s="37">
        <f>SQRT(AVERAGE('In-sample (10 days)'!AL15:'In-sample (10 days)'!AL35))</f>
        <v>22.726125620401856</v>
      </c>
      <c r="K6" s="18"/>
    </row>
  </sheetData>
  <conditionalFormatting sqref="A6:J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:J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6069E-C555-8A4B-A158-31BBCC5C0561}">
  <dimension ref="A1:AL65"/>
  <sheetViews>
    <sheetView zoomScale="90" zoomScaleNormal="90" workbookViewId="0"/>
  </sheetViews>
  <sheetFormatPr baseColWidth="10" defaultRowHeight="16" x14ac:dyDescent="0.2"/>
  <cols>
    <col min="2" max="2" width="18.33203125" style="3" bestFit="1" customWidth="1"/>
    <col min="3" max="3" width="23.5" style="3" bestFit="1" customWidth="1"/>
    <col min="4" max="4" width="23.5" style="3" customWidth="1"/>
    <col min="5" max="5" width="10.83203125" style="3" hidden="1" customWidth="1"/>
    <col min="6" max="6" width="21.6640625" style="3" bestFit="1" customWidth="1"/>
    <col min="7" max="7" width="21.6640625" style="3" customWidth="1"/>
    <col min="8" max="8" width="17.1640625" style="10" customWidth="1"/>
    <col min="9" max="9" width="18.6640625" style="15" customWidth="1"/>
    <col min="10" max="10" width="19.5" style="15" customWidth="1"/>
    <col min="11" max="11" width="16.5" style="15" customWidth="1"/>
    <col min="12" max="12" width="16.83203125" customWidth="1"/>
    <col min="13" max="13" width="16.6640625" bestFit="1" customWidth="1"/>
    <col min="14" max="14" width="17.6640625" customWidth="1"/>
    <col min="15" max="16" width="16.33203125" bestFit="1" customWidth="1"/>
    <col min="17" max="17" width="17.33203125" bestFit="1" customWidth="1"/>
    <col min="19" max="19" width="10.83203125" style="9"/>
    <col min="20" max="22" width="10.83203125" style="18"/>
    <col min="28" max="28" width="13.1640625" style="38" bestFit="1" customWidth="1"/>
    <col min="29" max="32" width="10.83203125" style="18" customWidth="1"/>
    <col min="33" max="38" width="10.83203125" customWidth="1"/>
  </cols>
  <sheetData>
    <row r="1" spans="1:38" x14ac:dyDescent="0.2">
      <c r="A1" s="3" t="s">
        <v>0</v>
      </c>
      <c r="B1" s="52">
        <v>43922</v>
      </c>
      <c r="D1" s="24"/>
      <c r="H1" s="10" t="s">
        <v>24</v>
      </c>
      <c r="I1"/>
      <c r="J1"/>
      <c r="K1" s="2">
        <v>0.05</v>
      </c>
      <c r="S1" s="10" t="s">
        <v>23</v>
      </c>
      <c r="T1" s="15"/>
      <c r="U1" s="15"/>
      <c r="V1" s="15"/>
      <c r="AC1" s="18" t="s">
        <v>2</v>
      </c>
    </row>
    <row r="2" spans="1:38" s="8" customFormat="1" x14ac:dyDescent="0.2">
      <c r="B2" s="6"/>
      <c r="C2" s="6"/>
      <c r="D2" s="6"/>
      <c r="E2" s="6"/>
      <c r="F2" s="6"/>
      <c r="G2" s="6"/>
      <c r="H2" s="29"/>
      <c r="I2" s="6"/>
      <c r="J2" s="6"/>
      <c r="K2" s="6"/>
      <c r="O2" s="30"/>
      <c r="S2" s="29"/>
      <c r="T2" s="15"/>
      <c r="U2" s="15"/>
      <c r="V2" s="6"/>
      <c r="AB2" s="39"/>
    </row>
    <row r="3" spans="1:38" x14ac:dyDescent="0.2">
      <c r="B3" s="3" t="s">
        <v>28</v>
      </c>
      <c r="H3" s="26" t="s">
        <v>31</v>
      </c>
      <c r="I3" s="36"/>
      <c r="J3" s="36"/>
      <c r="K3" s="36"/>
      <c r="S3" s="31"/>
      <c r="T3" s="43"/>
      <c r="U3" s="43"/>
      <c r="V3" s="37"/>
      <c r="W3" s="4"/>
      <c r="X3" s="4"/>
      <c r="Y3" s="4"/>
      <c r="Z3" s="4"/>
      <c r="AA3" s="4"/>
      <c r="AB3" s="40"/>
    </row>
    <row r="4" spans="1:38" s="8" customFormat="1" x14ac:dyDescent="0.2">
      <c r="B4" s="6" t="s">
        <v>19</v>
      </c>
      <c r="C4" s="6" t="s">
        <v>29</v>
      </c>
      <c r="D4" s="6" t="s">
        <v>30</v>
      </c>
      <c r="E4" s="6" t="s">
        <v>1</v>
      </c>
      <c r="F4" s="6" t="s">
        <v>18</v>
      </c>
      <c r="G4" s="6" t="s">
        <v>16</v>
      </c>
      <c r="H4" s="29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6" t="s">
        <v>38</v>
      </c>
      <c r="O4" s="6" t="s">
        <v>39</v>
      </c>
      <c r="P4" s="6" t="s">
        <v>40</v>
      </c>
      <c r="Q4" s="6" t="s">
        <v>41</v>
      </c>
      <c r="S4" s="29" t="s">
        <v>6</v>
      </c>
      <c r="T4" s="6" t="s">
        <v>14</v>
      </c>
      <c r="U4" s="6" t="s">
        <v>15</v>
      </c>
      <c r="V4" s="6" t="s">
        <v>13</v>
      </c>
      <c r="W4" s="6" t="s">
        <v>7</v>
      </c>
      <c r="X4" s="6" t="s">
        <v>8</v>
      </c>
      <c r="Y4" s="6" t="s">
        <v>9</v>
      </c>
      <c r="Z4" s="6" t="s">
        <v>10</v>
      </c>
      <c r="AA4" s="6" t="s">
        <v>11</v>
      </c>
      <c r="AB4" s="41" t="s">
        <v>12</v>
      </c>
      <c r="AC4" s="6" t="str">
        <f>S4</f>
        <v>Lag 1</v>
      </c>
      <c r="AD4" s="6" t="s">
        <v>14</v>
      </c>
      <c r="AE4" s="6" t="s">
        <v>15</v>
      </c>
      <c r="AF4" s="6" t="s">
        <v>13</v>
      </c>
      <c r="AG4" s="6" t="str">
        <f t="shared" ref="AG4:AL4" si="0">W4</f>
        <v>Lag 5</v>
      </c>
      <c r="AH4" s="6" t="str">
        <f t="shared" si="0"/>
        <v>Lag 6</v>
      </c>
      <c r="AI4" s="6" t="str">
        <f t="shared" si="0"/>
        <v>Lag 7</v>
      </c>
      <c r="AJ4" s="6" t="str">
        <f t="shared" si="0"/>
        <v>Lag 8</v>
      </c>
      <c r="AK4" s="6" t="str">
        <f t="shared" si="0"/>
        <v>Lag 9</v>
      </c>
      <c r="AL4" s="6" t="str">
        <f t="shared" si="0"/>
        <v>Lag 10</v>
      </c>
    </row>
    <row r="5" spans="1:38" x14ac:dyDescent="0.2">
      <c r="A5" s="54">
        <v>43891</v>
      </c>
      <c r="B5" s="3">
        <v>1</v>
      </c>
      <c r="C5" s="3">
        <v>1</v>
      </c>
      <c r="E5" s="3">
        <v>0</v>
      </c>
      <c r="F5" s="3">
        <v>0</v>
      </c>
      <c r="G5" s="3">
        <f>F5</f>
        <v>0</v>
      </c>
      <c r="H5" s="9"/>
      <c r="I5" s="18"/>
      <c r="J5" s="18"/>
      <c r="K5" s="18"/>
    </row>
    <row r="6" spans="1:38" x14ac:dyDescent="0.2">
      <c r="A6" s="54">
        <v>43892</v>
      </c>
      <c r="B6" s="3">
        <v>3</v>
      </c>
      <c r="C6" s="3">
        <f>B6-B5</f>
        <v>2</v>
      </c>
      <c r="D6" s="5">
        <f>(B6-B5)/B5</f>
        <v>2</v>
      </c>
      <c r="E6" s="3">
        <v>0</v>
      </c>
      <c r="F6" s="3">
        <v>0</v>
      </c>
      <c r="G6" s="3">
        <f t="shared" ref="G6:G35" si="1">F6</f>
        <v>0</v>
      </c>
      <c r="H6" s="9"/>
      <c r="I6" s="18"/>
      <c r="J6" s="18"/>
      <c r="K6" s="18"/>
    </row>
    <row r="7" spans="1:38" x14ac:dyDescent="0.2">
      <c r="A7" s="54">
        <v>43893</v>
      </c>
      <c r="B7" s="3">
        <v>6</v>
      </c>
      <c r="C7" s="3">
        <f t="shared" ref="C7:C35" si="2">B7-B6</f>
        <v>3</v>
      </c>
      <c r="D7" s="5">
        <f t="shared" ref="D7:D35" si="3">(B7-B6)/B6</f>
        <v>1</v>
      </c>
      <c r="E7" s="3">
        <v>0</v>
      </c>
      <c r="F7" s="3">
        <v>0</v>
      </c>
      <c r="G7" s="3">
        <f t="shared" si="1"/>
        <v>0</v>
      </c>
      <c r="H7" s="9"/>
      <c r="I7" s="18"/>
      <c r="J7" s="18"/>
      <c r="K7" s="18"/>
    </row>
    <row r="8" spans="1:38" x14ac:dyDescent="0.2">
      <c r="A8" s="54">
        <v>43894</v>
      </c>
      <c r="B8" s="3">
        <v>9</v>
      </c>
      <c r="C8" s="3">
        <f t="shared" si="2"/>
        <v>3</v>
      </c>
      <c r="D8" s="5">
        <f t="shared" si="3"/>
        <v>0.5</v>
      </c>
      <c r="E8" s="3">
        <v>0</v>
      </c>
      <c r="F8" s="3">
        <v>0</v>
      </c>
      <c r="G8" s="3">
        <f t="shared" si="1"/>
        <v>0</v>
      </c>
      <c r="H8" s="9"/>
      <c r="I8" s="18"/>
      <c r="J8" s="18"/>
      <c r="K8" s="18"/>
    </row>
    <row r="9" spans="1:38" x14ac:dyDescent="0.2">
      <c r="A9" s="54">
        <v>43895</v>
      </c>
      <c r="B9" s="3">
        <v>13</v>
      </c>
      <c r="C9" s="3">
        <f t="shared" si="2"/>
        <v>4</v>
      </c>
      <c r="D9" s="5">
        <f t="shared" si="3"/>
        <v>0.44444444444444442</v>
      </c>
      <c r="E9" s="3">
        <v>0</v>
      </c>
      <c r="F9" s="3">
        <v>0</v>
      </c>
      <c r="G9" s="3">
        <f t="shared" si="1"/>
        <v>0</v>
      </c>
      <c r="H9" s="9"/>
      <c r="I9" s="18"/>
      <c r="J9" s="18"/>
      <c r="K9" s="18"/>
    </row>
    <row r="10" spans="1:38" x14ac:dyDescent="0.2">
      <c r="A10" s="54">
        <v>43896</v>
      </c>
      <c r="B10" s="3">
        <v>19</v>
      </c>
      <c r="C10" s="3">
        <f t="shared" si="2"/>
        <v>6</v>
      </c>
      <c r="D10" s="5">
        <f t="shared" si="3"/>
        <v>0.46153846153846156</v>
      </c>
      <c r="E10" s="3">
        <v>4</v>
      </c>
      <c r="F10" s="3">
        <v>0</v>
      </c>
      <c r="G10" s="3">
        <f t="shared" si="1"/>
        <v>0</v>
      </c>
      <c r="H10" s="9"/>
      <c r="I10" s="18"/>
      <c r="J10" s="18"/>
      <c r="K10" s="18"/>
    </row>
    <row r="11" spans="1:38" x14ac:dyDescent="0.2">
      <c r="A11" s="54">
        <v>43897</v>
      </c>
      <c r="B11" s="3">
        <v>28</v>
      </c>
      <c r="C11" s="3">
        <f t="shared" si="2"/>
        <v>9</v>
      </c>
      <c r="D11" s="5">
        <f t="shared" si="3"/>
        <v>0.47368421052631576</v>
      </c>
      <c r="E11" s="3">
        <v>4</v>
      </c>
      <c r="F11" s="3">
        <v>0</v>
      </c>
      <c r="G11" s="3">
        <f t="shared" si="1"/>
        <v>0</v>
      </c>
      <c r="H11" s="9"/>
      <c r="I11" s="18"/>
      <c r="J11" s="18"/>
      <c r="K11" s="18"/>
    </row>
    <row r="12" spans="1:38" x14ac:dyDescent="0.2">
      <c r="A12" s="54">
        <v>43898</v>
      </c>
      <c r="B12" s="3">
        <v>40</v>
      </c>
      <c r="C12" s="3">
        <f t="shared" si="2"/>
        <v>12</v>
      </c>
      <c r="D12" s="5">
        <f t="shared" si="3"/>
        <v>0.42857142857142855</v>
      </c>
      <c r="E12" s="3">
        <v>4</v>
      </c>
      <c r="F12" s="3">
        <v>0</v>
      </c>
      <c r="G12" s="3">
        <f t="shared" si="1"/>
        <v>0</v>
      </c>
      <c r="H12" s="9"/>
      <c r="I12" s="18"/>
      <c r="J12" s="18"/>
      <c r="K12" s="18"/>
    </row>
    <row r="13" spans="1:38" x14ac:dyDescent="0.2">
      <c r="A13" s="54">
        <v>43899</v>
      </c>
      <c r="B13" s="3">
        <v>48</v>
      </c>
      <c r="C13" s="3">
        <f t="shared" si="2"/>
        <v>8</v>
      </c>
      <c r="D13" s="5">
        <f t="shared" si="3"/>
        <v>0.2</v>
      </c>
      <c r="E13" s="3">
        <v>4</v>
      </c>
      <c r="F13" s="3">
        <v>0</v>
      </c>
      <c r="G13" s="3">
        <f t="shared" si="1"/>
        <v>0</v>
      </c>
      <c r="H13" s="9"/>
      <c r="I13" s="18"/>
      <c r="J13" s="18"/>
      <c r="K13" s="18"/>
    </row>
    <row r="14" spans="1:38" x14ac:dyDescent="0.2">
      <c r="A14" s="54">
        <v>43900</v>
      </c>
      <c r="B14" s="3">
        <v>58</v>
      </c>
      <c r="C14" s="3">
        <f t="shared" si="2"/>
        <v>10</v>
      </c>
      <c r="D14" s="5">
        <f t="shared" si="3"/>
        <v>0.20833333333333334</v>
      </c>
      <c r="E14" s="3">
        <v>4</v>
      </c>
      <c r="F14" s="3">
        <v>0</v>
      </c>
      <c r="G14" s="3">
        <f t="shared" si="1"/>
        <v>0</v>
      </c>
      <c r="H14" s="9"/>
      <c r="I14" s="18"/>
      <c r="J14" s="18"/>
      <c r="K14" s="18"/>
    </row>
    <row r="15" spans="1:38" x14ac:dyDescent="0.2">
      <c r="A15" s="54">
        <v>43901</v>
      </c>
      <c r="B15" s="3">
        <v>81</v>
      </c>
      <c r="C15" s="3">
        <f t="shared" si="2"/>
        <v>23</v>
      </c>
      <c r="D15" s="5">
        <f t="shared" si="3"/>
        <v>0.39655172413793105</v>
      </c>
      <c r="E15" s="3">
        <v>5</v>
      </c>
      <c r="F15" s="3">
        <v>0</v>
      </c>
      <c r="G15" s="3">
        <f t="shared" si="1"/>
        <v>0</v>
      </c>
      <c r="H15" s="27">
        <f t="shared" ref="H15:H35" si="4">$K$1*$C14</f>
        <v>0.5</v>
      </c>
      <c r="I15" s="21">
        <f t="shared" ref="I15:I35" si="5">$K$1*$C13</f>
        <v>0.4</v>
      </c>
      <c r="J15" s="21">
        <f t="shared" ref="J15:J35" si="6">$K$1*$C12</f>
        <v>0.60000000000000009</v>
      </c>
      <c r="K15" s="14">
        <f t="shared" ref="K15:K35" si="7">$K$1*$C11</f>
        <v>0.45</v>
      </c>
      <c r="L15" s="14">
        <f t="shared" ref="L15:L35" si="8">$K$1*$C10</f>
        <v>0.30000000000000004</v>
      </c>
      <c r="M15" s="14">
        <f t="shared" ref="M15:M35" si="9">$K$1*$C9</f>
        <v>0.2</v>
      </c>
      <c r="N15" s="14">
        <f t="shared" ref="N15:N35" si="10">$K$1*$C8</f>
        <v>0.15000000000000002</v>
      </c>
      <c r="O15" s="14">
        <f t="shared" ref="O15:O35" si="11">$K$1*$C7</f>
        <v>0.15000000000000002</v>
      </c>
      <c r="P15" s="14">
        <f t="shared" ref="P15:P35" si="12">$K$1*$C6</f>
        <v>0.1</v>
      </c>
      <c r="Q15" s="14">
        <f t="shared" ref="Q15:Q35" si="13">$K$1*$C5</f>
        <v>0.05</v>
      </c>
      <c r="R15" s="14"/>
      <c r="S15" s="27">
        <f>SUM(H9:H15)</f>
        <v>0.5</v>
      </c>
      <c r="T15" s="21">
        <f t="shared" ref="T15:AB30" si="14">SUM(I9:I15)</f>
        <v>0.4</v>
      </c>
      <c r="U15" s="21">
        <f t="shared" si="14"/>
        <v>0.60000000000000009</v>
      </c>
      <c r="V15" s="21">
        <f t="shared" si="14"/>
        <v>0.45</v>
      </c>
      <c r="W15" s="14">
        <f t="shared" si="14"/>
        <v>0.30000000000000004</v>
      </c>
      <c r="X15" s="14">
        <f t="shared" si="14"/>
        <v>0.2</v>
      </c>
      <c r="Y15" s="14">
        <f t="shared" si="14"/>
        <v>0.15000000000000002</v>
      </c>
      <c r="Z15" s="14">
        <f t="shared" si="14"/>
        <v>0.15000000000000002</v>
      </c>
      <c r="AA15" s="14">
        <f t="shared" si="14"/>
        <v>0.1</v>
      </c>
      <c r="AB15" s="42">
        <f t="shared" si="14"/>
        <v>0.05</v>
      </c>
      <c r="AC15" s="21">
        <f>($F15-S15)^2</f>
        <v>0.25</v>
      </c>
      <c r="AD15" s="21">
        <f t="shared" ref="AD15:AL30" si="15">($F15-T15)^2</f>
        <v>0.16000000000000003</v>
      </c>
      <c r="AE15" s="21">
        <f t="shared" si="15"/>
        <v>0.3600000000000001</v>
      </c>
      <c r="AF15" s="14">
        <f t="shared" si="15"/>
        <v>0.20250000000000001</v>
      </c>
      <c r="AG15" s="14">
        <f t="shared" si="15"/>
        <v>9.0000000000000024E-2</v>
      </c>
      <c r="AH15" s="14">
        <f t="shared" si="15"/>
        <v>4.0000000000000008E-2</v>
      </c>
      <c r="AI15" s="14">
        <f t="shared" si="15"/>
        <v>2.2500000000000006E-2</v>
      </c>
      <c r="AJ15" s="14">
        <f t="shared" si="15"/>
        <v>2.2500000000000006E-2</v>
      </c>
      <c r="AK15" s="14">
        <f t="shared" si="15"/>
        <v>1.0000000000000002E-2</v>
      </c>
      <c r="AL15" s="14">
        <f t="shared" si="15"/>
        <v>2.5000000000000005E-3</v>
      </c>
    </row>
    <row r="16" spans="1:38" x14ac:dyDescent="0.2">
      <c r="A16" s="54">
        <v>43902</v>
      </c>
      <c r="B16" s="3">
        <v>118</v>
      </c>
      <c r="C16" s="3">
        <f t="shared" si="2"/>
        <v>37</v>
      </c>
      <c r="D16" s="5">
        <f t="shared" si="3"/>
        <v>0.4567901234567901</v>
      </c>
      <c r="E16" s="3">
        <v>5</v>
      </c>
      <c r="F16" s="3">
        <v>0</v>
      </c>
      <c r="G16" s="3">
        <f t="shared" si="1"/>
        <v>0</v>
      </c>
      <c r="H16" s="27">
        <f t="shared" si="4"/>
        <v>1.1500000000000001</v>
      </c>
      <c r="I16" s="21">
        <f t="shared" si="5"/>
        <v>0.5</v>
      </c>
      <c r="J16" s="21">
        <f t="shared" si="6"/>
        <v>0.4</v>
      </c>
      <c r="K16" s="21">
        <f t="shared" si="7"/>
        <v>0.60000000000000009</v>
      </c>
      <c r="L16" s="14">
        <f t="shared" si="8"/>
        <v>0.45</v>
      </c>
      <c r="M16" s="14">
        <f t="shared" si="9"/>
        <v>0.30000000000000004</v>
      </c>
      <c r="N16" s="14">
        <f t="shared" si="10"/>
        <v>0.2</v>
      </c>
      <c r="O16" s="14">
        <f t="shared" si="11"/>
        <v>0.15000000000000002</v>
      </c>
      <c r="P16" s="14">
        <f t="shared" si="12"/>
        <v>0.15000000000000002</v>
      </c>
      <c r="Q16" s="14">
        <f t="shared" si="13"/>
        <v>0.1</v>
      </c>
      <c r="R16" s="14"/>
      <c r="S16" s="27">
        <f t="shared" ref="S16:S35" si="16">SUM(H10:H16)</f>
        <v>1.6500000000000001</v>
      </c>
      <c r="T16" s="21">
        <f t="shared" si="14"/>
        <v>0.9</v>
      </c>
      <c r="U16" s="21">
        <f t="shared" si="14"/>
        <v>1</v>
      </c>
      <c r="V16" s="21">
        <f t="shared" si="14"/>
        <v>1.05</v>
      </c>
      <c r="W16" s="14">
        <f t="shared" si="14"/>
        <v>0.75</v>
      </c>
      <c r="X16" s="14">
        <f t="shared" si="14"/>
        <v>0.5</v>
      </c>
      <c r="Y16" s="14">
        <f t="shared" si="14"/>
        <v>0.35000000000000003</v>
      </c>
      <c r="Z16" s="14">
        <f t="shared" si="14"/>
        <v>0.30000000000000004</v>
      </c>
      <c r="AA16" s="14">
        <f t="shared" si="14"/>
        <v>0.25</v>
      </c>
      <c r="AB16" s="42">
        <f t="shared" si="14"/>
        <v>0.15000000000000002</v>
      </c>
      <c r="AC16" s="21">
        <f t="shared" ref="AC16:AC35" si="17">($F16-S16)^2</f>
        <v>2.7225000000000006</v>
      </c>
      <c r="AD16" s="21">
        <f t="shared" si="15"/>
        <v>0.81</v>
      </c>
      <c r="AE16" s="21">
        <f t="shared" si="15"/>
        <v>1</v>
      </c>
      <c r="AF16" s="14">
        <f t="shared" si="15"/>
        <v>1.1025</v>
      </c>
      <c r="AG16" s="14">
        <f t="shared" si="15"/>
        <v>0.5625</v>
      </c>
      <c r="AH16" s="14">
        <f t="shared" si="15"/>
        <v>0.25</v>
      </c>
      <c r="AI16" s="14">
        <f t="shared" si="15"/>
        <v>0.12250000000000003</v>
      </c>
      <c r="AJ16" s="14">
        <f t="shared" si="15"/>
        <v>9.0000000000000024E-2</v>
      </c>
      <c r="AK16" s="14">
        <f t="shared" si="15"/>
        <v>6.25E-2</v>
      </c>
      <c r="AL16" s="14">
        <f t="shared" si="15"/>
        <v>2.2500000000000006E-2</v>
      </c>
    </row>
    <row r="17" spans="1:38" x14ac:dyDescent="0.2">
      <c r="A17" s="54">
        <v>43903</v>
      </c>
      <c r="B17" s="3">
        <v>158</v>
      </c>
      <c r="C17" s="3">
        <f t="shared" si="2"/>
        <v>40</v>
      </c>
      <c r="D17" s="5">
        <f t="shared" si="3"/>
        <v>0.33898305084745761</v>
      </c>
      <c r="E17" s="3">
        <v>8</v>
      </c>
      <c r="F17" s="3">
        <v>0</v>
      </c>
      <c r="G17" s="3">
        <f t="shared" si="1"/>
        <v>0</v>
      </c>
      <c r="H17" s="27">
        <f t="shared" si="4"/>
        <v>1.85</v>
      </c>
      <c r="I17" s="21">
        <f t="shared" si="5"/>
        <v>1.1500000000000001</v>
      </c>
      <c r="J17" s="21">
        <f t="shared" si="6"/>
        <v>0.5</v>
      </c>
      <c r="K17" s="21">
        <f t="shared" si="7"/>
        <v>0.4</v>
      </c>
      <c r="L17" s="14">
        <f t="shared" si="8"/>
        <v>0.60000000000000009</v>
      </c>
      <c r="M17" s="14">
        <f t="shared" si="9"/>
        <v>0.45</v>
      </c>
      <c r="N17" s="14">
        <f t="shared" si="10"/>
        <v>0.30000000000000004</v>
      </c>
      <c r="O17" s="14">
        <f t="shared" si="11"/>
        <v>0.2</v>
      </c>
      <c r="P17" s="14">
        <f t="shared" si="12"/>
        <v>0.15000000000000002</v>
      </c>
      <c r="Q17" s="14">
        <f t="shared" si="13"/>
        <v>0.15000000000000002</v>
      </c>
      <c r="R17" s="14"/>
      <c r="S17" s="27">
        <f t="shared" si="16"/>
        <v>3.5</v>
      </c>
      <c r="T17" s="21">
        <f t="shared" si="14"/>
        <v>2.0500000000000003</v>
      </c>
      <c r="U17" s="21">
        <f>SUM(J11:J17)</f>
        <v>1.5</v>
      </c>
      <c r="V17" s="21">
        <f t="shared" si="14"/>
        <v>1.4500000000000002</v>
      </c>
      <c r="W17" s="14">
        <f t="shared" si="14"/>
        <v>1.35</v>
      </c>
      <c r="X17" s="14">
        <f t="shared" si="14"/>
        <v>0.95</v>
      </c>
      <c r="Y17" s="14">
        <f t="shared" si="14"/>
        <v>0.65000000000000013</v>
      </c>
      <c r="Z17" s="14">
        <f t="shared" si="14"/>
        <v>0.5</v>
      </c>
      <c r="AA17" s="14">
        <f t="shared" si="14"/>
        <v>0.4</v>
      </c>
      <c r="AB17" s="42">
        <f t="shared" si="14"/>
        <v>0.30000000000000004</v>
      </c>
      <c r="AC17" s="21">
        <f t="shared" si="17"/>
        <v>12.25</v>
      </c>
      <c r="AD17" s="21">
        <f t="shared" si="15"/>
        <v>4.2025000000000015</v>
      </c>
      <c r="AE17" s="21">
        <f t="shared" si="15"/>
        <v>2.25</v>
      </c>
      <c r="AF17" s="14">
        <f t="shared" si="15"/>
        <v>2.1025000000000005</v>
      </c>
      <c r="AG17" s="14">
        <f t="shared" si="15"/>
        <v>1.8225000000000002</v>
      </c>
      <c r="AH17" s="14">
        <f t="shared" si="15"/>
        <v>0.90249999999999997</v>
      </c>
      <c r="AI17" s="14">
        <f t="shared" si="15"/>
        <v>0.42250000000000015</v>
      </c>
      <c r="AJ17" s="14">
        <f t="shared" si="15"/>
        <v>0.25</v>
      </c>
      <c r="AK17" s="14">
        <f t="shared" si="15"/>
        <v>0.16000000000000003</v>
      </c>
      <c r="AL17" s="14">
        <f t="shared" si="15"/>
        <v>9.0000000000000024E-2</v>
      </c>
    </row>
    <row r="18" spans="1:38" x14ac:dyDescent="0.2">
      <c r="A18" s="54">
        <v>43904</v>
      </c>
      <c r="B18" s="3">
        <v>263</v>
      </c>
      <c r="C18" s="3">
        <f t="shared" si="2"/>
        <v>105</v>
      </c>
      <c r="D18" s="5">
        <f t="shared" si="3"/>
        <v>0.66455696202531644</v>
      </c>
      <c r="E18" s="3">
        <v>15</v>
      </c>
      <c r="F18" s="3">
        <v>0</v>
      </c>
      <c r="G18" s="3">
        <f t="shared" si="1"/>
        <v>0</v>
      </c>
      <c r="H18" s="27">
        <f t="shared" si="4"/>
        <v>2</v>
      </c>
      <c r="I18" s="21">
        <f t="shared" si="5"/>
        <v>1.85</v>
      </c>
      <c r="J18" s="21">
        <f t="shared" si="6"/>
        <v>1.1500000000000001</v>
      </c>
      <c r="K18" s="21">
        <f t="shared" si="7"/>
        <v>0.5</v>
      </c>
      <c r="L18" s="14">
        <f t="shared" si="8"/>
        <v>0.4</v>
      </c>
      <c r="M18" s="14">
        <f t="shared" si="9"/>
        <v>0.60000000000000009</v>
      </c>
      <c r="N18" s="14">
        <f t="shared" si="10"/>
        <v>0.45</v>
      </c>
      <c r="O18" s="14">
        <f t="shared" si="11"/>
        <v>0.30000000000000004</v>
      </c>
      <c r="P18" s="14">
        <f t="shared" si="12"/>
        <v>0.2</v>
      </c>
      <c r="Q18" s="14">
        <f t="shared" si="13"/>
        <v>0.15000000000000002</v>
      </c>
      <c r="R18" s="14"/>
      <c r="S18" s="27">
        <f t="shared" si="16"/>
        <v>5.5</v>
      </c>
      <c r="T18" s="21">
        <f t="shared" si="14"/>
        <v>3.9000000000000004</v>
      </c>
      <c r="U18" s="21">
        <f t="shared" si="14"/>
        <v>2.6500000000000004</v>
      </c>
      <c r="V18" s="21">
        <f t="shared" si="14"/>
        <v>1.9500000000000002</v>
      </c>
      <c r="W18" s="14">
        <f t="shared" si="14"/>
        <v>1.75</v>
      </c>
      <c r="X18" s="14">
        <f t="shared" si="14"/>
        <v>1.55</v>
      </c>
      <c r="Y18" s="14">
        <f t="shared" si="14"/>
        <v>1.1000000000000001</v>
      </c>
      <c r="Z18" s="14">
        <f t="shared" si="14"/>
        <v>0.8</v>
      </c>
      <c r="AA18" s="14">
        <f t="shared" si="14"/>
        <v>0.60000000000000009</v>
      </c>
      <c r="AB18" s="42">
        <f t="shared" si="14"/>
        <v>0.45000000000000007</v>
      </c>
      <c r="AC18" s="21">
        <f t="shared" si="17"/>
        <v>30.25</v>
      </c>
      <c r="AD18" s="21">
        <f t="shared" si="15"/>
        <v>15.210000000000003</v>
      </c>
      <c r="AE18" s="21">
        <f t="shared" si="15"/>
        <v>7.0225000000000017</v>
      </c>
      <c r="AF18" s="14">
        <f t="shared" si="15"/>
        <v>3.8025000000000007</v>
      </c>
      <c r="AG18" s="14">
        <f t="shared" si="15"/>
        <v>3.0625</v>
      </c>
      <c r="AH18" s="14">
        <f t="shared" si="15"/>
        <v>2.4025000000000003</v>
      </c>
      <c r="AI18" s="14">
        <f t="shared" si="15"/>
        <v>1.2100000000000002</v>
      </c>
      <c r="AJ18" s="14">
        <f t="shared" si="15"/>
        <v>0.64000000000000012</v>
      </c>
      <c r="AK18" s="14">
        <f t="shared" si="15"/>
        <v>0.3600000000000001</v>
      </c>
      <c r="AL18" s="14">
        <f t="shared" si="15"/>
        <v>0.20250000000000007</v>
      </c>
    </row>
    <row r="19" spans="1:38" x14ac:dyDescent="0.2">
      <c r="A19" s="54">
        <v>43905</v>
      </c>
      <c r="B19" s="3">
        <v>283</v>
      </c>
      <c r="C19" s="3">
        <f t="shared" si="2"/>
        <v>20</v>
      </c>
      <c r="D19" s="5">
        <f t="shared" si="3"/>
        <v>7.6045627376425853E-2</v>
      </c>
      <c r="E19" s="3">
        <v>16</v>
      </c>
      <c r="F19" s="3">
        <v>0</v>
      </c>
      <c r="G19" s="3">
        <f t="shared" si="1"/>
        <v>0</v>
      </c>
      <c r="H19" s="27">
        <f t="shared" si="4"/>
        <v>5.25</v>
      </c>
      <c r="I19" s="21">
        <f t="shared" si="5"/>
        <v>2</v>
      </c>
      <c r="J19" s="21">
        <f t="shared" si="6"/>
        <v>1.85</v>
      </c>
      <c r="K19" s="21">
        <f t="shared" si="7"/>
        <v>1.1500000000000001</v>
      </c>
      <c r="L19" s="14">
        <f t="shared" si="8"/>
        <v>0.5</v>
      </c>
      <c r="M19" s="14">
        <f t="shared" si="9"/>
        <v>0.4</v>
      </c>
      <c r="N19" s="14">
        <f t="shared" si="10"/>
        <v>0.60000000000000009</v>
      </c>
      <c r="O19" s="14">
        <f t="shared" si="11"/>
        <v>0.45</v>
      </c>
      <c r="P19" s="14">
        <f t="shared" si="12"/>
        <v>0.30000000000000004</v>
      </c>
      <c r="Q19" s="14">
        <f t="shared" si="13"/>
        <v>0.2</v>
      </c>
      <c r="R19" s="14"/>
      <c r="S19" s="27">
        <f t="shared" si="16"/>
        <v>10.75</v>
      </c>
      <c r="T19" s="21">
        <f t="shared" si="14"/>
        <v>5.9</v>
      </c>
      <c r="U19" s="21">
        <f t="shared" si="14"/>
        <v>4.5</v>
      </c>
      <c r="V19" s="21">
        <f t="shared" si="14"/>
        <v>3.1000000000000005</v>
      </c>
      <c r="W19" s="14">
        <f t="shared" si="14"/>
        <v>2.25</v>
      </c>
      <c r="X19" s="14">
        <f t="shared" si="14"/>
        <v>1.9500000000000002</v>
      </c>
      <c r="Y19" s="14">
        <f t="shared" si="14"/>
        <v>1.7000000000000002</v>
      </c>
      <c r="Z19" s="14">
        <f t="shared" si="14"/>
        <v>1.25</v>
      </c>
      <c r="AA19" s="14">
        <f t="shared" si="14"/>
        <v>0.90000000000000013</v>
      </c>
      <c r="AB19" s="42">
        <f t="shared" si="14"/>
        <v>0.65000000000000013</v>
      </c>
      <c r="AC19" s="21">
        <f t="shared" si="17"/>
        <v>115.5625</v>
      </c>
      <c r="AD19" s="21">
        <f t="shared" si="15"/>
        <v>34.81</v>
      </c>
      <c r="AE19" s="21">
        <f t="shared" si="15"/>
        <v>20.25</v>
      </c>
      <c r="AF19" s="14">
        <f t="shared" si="15"/>
        <v>9.610000000000003</v>
      </c>
      <c r="AG19" s="14">
        <f t="shared" si="15"/>
        <v>5.0625</v>
      </c>
      <c r="AH19" s="14">
        <f t="shared" si="15"/>
        <v>3.8025000000000007</v>
      </c>
      <c r="AI19" s="14">
        <f t="shared" si="15"/>
        <v>2.8900000000000006</v>
      </c>
      <c r="AJ19" s="14">
        <f t="shared" si="15"/>
        <v>1.5625</v>
      </c>
      <c r="AK19" s="14">
        <f t="shared" si="15"/>
        <v>0.81000000000000028</v>
      </c>
      <c r="AL19" s="14">
        <f t="shared" si="15"/>
        <v>0.42250000000000015</v>
      </c>
    </row>
    <row r="20" spans="1:38" x14ac:dyDescent="0.2">
      <c r="A20" s="54">
        <v>43906</v>
      </c>
      <c r="B20" s="3">
        <v>332</v>
      </c>
      <c r="C20" s="3">
        <f t="shared" si="2"/>
        <v>49</v>
      </c>
      <c r="D20" s="5">
        <f t="shared" si="3"/>
        <v>0.17314487632508835</v>
      </c>
      <c r="E20" s="3">
        <v>20</v>
      </c>
      <c r="F20" s="3">
        <v>3</v>
      </c>
      <c r="G20" s="3">
        <f t="shared" si="1"/>
        <v>3</v>
      </c>
      <c r="H20" s="27">
        <f t="shared" si="4"/>
        <v>1</v>
      </c>
      <c r="I20" s="21">
        <f t="shared" si="5"/>
        <v>5.25</v>
      </c>
      <c r="J20" s="21">
        <f t="shared" si="6"/>
        <v>2</v>
      </c>
      <c r="K20" s="21">
        <f t="shared" si="7"/>
        <v>1.85</v>
      </c>
      <c r="L20" s="14">
        <f t="shared" si="8"/>
        <v>1.1500000000000001</v>
      </c>
      <c r="M20" s="14">
        <f t="shared" si="9"/>
        <v>0.5</v>
      </c>
      <c r="N20" s="14">
        <f t="shared" si="10"/>
        <v>0.4</v>
      </c>
      <c r="O20" s="14">
        <f t="shared" si="11"/>
        <v>0.60000000000000009</v>
      </c>
      <c r="P20" s="14">
        <f t="shared" si="12"/>
        <v>0.45</v>
      </c>
      <c r="Q20" s="14">
        <f t="shared" si="13"/>
        <v>0.30000000000000004</v>
      </c>
      <c r="R20" s="14"/>
      <c r="S20" s="27">
        <f t="shared" si="16"/>
        <v>11.75</v>
      </c>
      <c r="T20" s="21">
        <f t="shared" si="14"/>
        <v>11.15</v>
      </c>
      <c r="U20" s="21">
        <f t="shared" si="14"/>
        <v>6.5</v>
      </c>
      <c r="V20" s="21">
        <f t="shared" si="14"/>
        <v>4.9500000000000011</v>
      </c>
      <c r="W20" s="14">
        <f t="shared" si="14"/>
        <v>3.4000000000000004</v>
      </c>
      <c r="X20" s="14">
        <f t="shared" si="14"/>
        <v>2.4500000000000002</v>
      </c>
      <c r="Y20" s="14">
        <f t="shared" si="14"/>
        <v>2.1</v>
      </c>
      <c r="Z20" s="14">
        <f t="shared" si="14"/>
        <v>1.85</v>
      </c>
      <c r="AA20" s="14">
        <f t="shared" si="14"/>
        <v>1.35</v>
      </c>
      <c r="AB20" s="42">
        <f t="shared" si="14"/>
        <v>0.95000000000000018</v>
      </c>
      <c r="AC20" s="21">
        <f t="shared" si="17"/>
        <v>76.5625</v>
      </c>
      <c r="AD20" s="21">
        <f t="shared" si="15"/>
        <v>66.422499999999999</v>
      </c>
      <c r="AE20" s="21">
        <f t="shared" si="15"/>
        <v>12.25</v>
      </c>
      <c r="AF20" s="14">
        <f t="shared" si="15"/>
        <v>3.8025000000000042</v>
      </c>
      <c r="AG20" s="14">
        <f t="shared" si="15"/>
        <v>0.16000000000000028</v>
      </c>
      <c r="AH20" s="14">
        <f t="shared" si="15"/>
        <v>0.30249999999999982</v>
      </c>
      <c r="AI20" s="14">
        <f t="shared" si="15"/>
        <v>0.80999999999999983</v>
      </c>
      <c r="AJ20" s="14">
        <f t="shared" si="15"/>
        <v>1.3224999999999998</v>
      </c>
      <c r="AK20" s="14">
        <f t="shared" si="15"/>
        <v>2.7224999999999997</v>
      </c>
      <c r="AL20" s="14">
        <f t="shared" si="15"/>
        <v>4.2024999999999997</v>
      </c>
    </row>
    <row r="21" spans="1:38" x14ac:dyDescent="0.2">
      <c r="A21" s="54">
        <v>43907</v>
      </c>
      <c r="B21" s="3">
        <v>383</v>
      </c>
      <c r="C21" s="3">
        <f t="shared" si="2"/>
        <v>51</v>
      </c>
      <c r="D21" s="5">
        <f t="shared" si="3"/>
        <v>0.1536144578313253</v>
      </c>
      <c r="E21" s="3">
        <v>21</v>
      </c>
      <c r="F21" s="3">
        <v>4</v>
      </c>
      <c r="G21" s="3">
        <f t="shared" si="1"/>
        <v>4</v>
      </c>
      <c r="H21" s="27">
        <f t="shared" si="4"/>
        <v>2.4500000000000002</v>
      </c>
      <c r="I21" s="21">
        <f t="shared" si="5"/>
        <v>1</v>
      </c>
      <c r="J21" s="21">
        <f t="shared" si="6"/>
        <v>5.25</v>
      </c>
      <c r="K21" s="21">
        <f t="shared" si="7"/>
        <v>2</v>
      </c>
      <c r="L21" s="14">
        <f t="shared" si="8"/>
        <v>1.85</v>
      </c>
      <c r="M21" s="14">
        <f t="shared" si="9"/>
        <v>1.1500000000000001</v>
      </c>
      <c r="N21" s="14">
        <f t="shared" si="10"/>
        <v>0.5</v>
      </c>
      <c r="O21" s="14">
        <f t="shared" si="11"/>
        <v>0.4</v>
      </c>
      <c r="P21" s="14">
        <f t="shared" si="12"/>
        <v>0.60000000000000009</v>
      </c>
      <c r="Q21" s="14">
        <f t="shared" si="13"/>
        <v>0.45</v>
      </c>
      <c r="R21" s="14"/>
      <c r="S21" s="27">
        <f t="shared" si="16"/>
        <v>14.2</v>
      </c>
      <c r="T21" s="21">
        <f t="shared" si="14"/>
        <v>12.15</v>
      </c>
      <c r="U21" s="21">
        <f t="shared" si="14"/>
        <v>11.75</v>
      </c>
      <c r="V21" s="21">
        <f t="shared" si="14"/>
        <v>6.9500000000000011</v>
      </c>
      <c r="W21" s="14">
        <f t="shared" si="14"/>
        <v>5.25</v>
      </c>
      <c r="X21" s="14">
        <f t="shared" si="14"/>
        <v>3.6000000000000005</v>
      </c>
      <c r="Y21" s="14">
        <f t="shared" si="14"/>
        <v>2.6</v>
      </c>
      <c r="Z21" s="14">
        <f t="shared" si="14"/>
        <v>2.25</v>
      </c>
      <c r="AA21" s="14">
        <f t="shared" si="14"/>
        <v>1.9500000000000002</v>
      </c>
      <c r="AB21" s="42">
        <f t="shared" si="14"/>
        <v>1.4000000000000001</v>
      </c>
      <c r="AC21" s="21">
        <f t="shared" si="17"/>
        <v>104.03999999999999</v>
      </c>
      <c r="AD21" s="21">
        <f t="shared" si="15"/>
        <v>66.422499999999999</v>
      </c>
      <c r="AE21" s="21">
        <f t="shared" si="15"/>
        <v>60.0625</v>
      </c>
      <c r="AF21" s="14">
        <f t="shared" si="15"/>
        <v>8.7025000000000059</v>
      </c>
      <c r="AG21" s="14">
        <f t="shared" si="15"/>
        <v>1.5625</v>
      </c>
      <c r="AH21" s="14">
        <f t="shared" si="15"/>
        <v>0.15999999999999959</v>
      </c>
      <c r="AI21" s="14">
        <f t="shared" si="15"/>
        <v>1.9599999999999997</v>
      </c>
      <c r="AJ21" s="14">
        <f t="shared" si="15"/>
        <v>3.0625</v>
      </c>
      <c r="AK21" s="14">
        <f t="shared" si="15"/>
        <v>4.2024999999999997</v>
      </c>
      <c r="AL21" s="14">
        <f t="shared" si="15"/>
        <v>6.759999999999998</v>
      </c>
    </row>
    <row r="22" spans="1:38" x14ac:dyDescent="0.2">
      <c r="A22" s="54">
        <v>43908</v>
      </c>
      <c r="B22" s="3">
        <v>519</v>
      </c>
      <c r="C22" s="3">
        <f t="shared" si="2"/>
        <v>136</v>
      </c>
      <c r="D22" s="5">
        <f t="shared" si="3"/>
        <v>0.35509138381201044</v>
      </c>
      <c r="E22" s="3">
        <v>28</v>
      </c>
      <c r="F22" s="3">
        <v>9</v>
      </c>
      <c r="G22" s="3">
        <f t="shared" si="1"/>
        <v>9</v>
      </c>
      <c r="H22" s="27">
        <f t="shared" si="4"/>
        <v>2.5500000000000003</v>
      </c>
      <c r="I22" s="21">
        <f t="shared" si="5"/>
        <v>2.4500000000000002</v>
      </c>
      <c r="J22" s="21">
        <f t="shared" si="6"/>
        <v>1</v>
      </c>
      <c r="K22" s="21">
        <f t="shared" si="7"/>
        <v>5.25</v>
      </c>
      <c r="L22" s="14">
        <f t="shared" si="8"/>
        <v>2</v>
      </c>
      <c r="M22" s="14">
        <f t="shared" si="9"/>
        <v>1.85</v>
      </c>
      <c r="N22" s="14">
        <f t="shared" si="10"/>
        <v>1.1500000000000001</v>
      </c>
      <c r="O22" s="14">
        <f t="shared" si="11"/>
        <v>0.5</v>
      </c>
      <c r="P22" s="14">
        <f t="shared" si="12"/>
        <v>0.4</v>
      </c>
      <c r="Q22" s="14">
        <f t="shared" si="13"/>
        <v>0.60000000000000009</v>
      </c>
      <c r="R22" s="14"/>
      <c r="S22" s="27">
        <f t="shared" si="16"/>
        <v>16.25</v>
      </c>
      <c r="T22" s="21">
        <f t="shared" si="14"/>
        <v>14.2</v>
      </c>
      <c r="U22" s="21">
        <f t="shared" si="14"/>
        <v>12.15</v>
      </c>
      <c r="V22" s="21">
        <f t="shared" si="14"/>
        <v>11.75</v>
      </c>
      <c r="W22" s="14">
        <f t="shared" si="14"/>
        <v>6.9500000000000011</v>
      </c>
      <c r="X22" s="14">
        <f t="shared" si="14"/>
        <v>5.25</v>
      </c>
      <c r="Y22" s="14">
        <f t="shared" si="14"/>
        <v>3.6000000000000005</v>
      </c>
      <c r="Z22" s="14">
        <f t="shared" si="14"/>
        <v>2.6</v>
      </c>
      <c r="AA22" s="14">
        <f t="shared" si="14"/>
        <v>2.25</v>
      </c>
      <c r="AB22" s="42">
        <f t="shared" si="14"/>
        <v>1.9500000000000002</v>
      </c>
      <c r="AC22" s="21">
        <f t="shared" si="17"/>
        <v>52.5625</v>
      </c>
      <c r="AD22" s="21">
        <f t="shared" si="15"/>
        <v>27.039999999999992</v>
      </c>
      <c r="AE22" s="21">
        <f t="shared" si="15"/>
        <v>9.922500000000003</v>
      </c>
      <c r="AF22" s="14">
        <f t="shared" si="15"/>
        <v>7.5625</v>
      </c>
      <c r="AG22" s="14">
        <f t="shared" si="15"/>
        <v>4.2024999999999952</v>
      </c>
      <c r="AH22" s="14">
        <f t="shared" si="15"/>
        <v>14.0625</v>
      </c>
      <c r="AI22" s="14">
        <f t="shared" si="15"/>
        <v>29.159999999999993</v>
      </c>
      <c r="AJ22" s="14">
        <f t="shared" si="15"/>
        <v>40.960000000000008</v>
      </c>
      <c r="AK22" s="14">
        <f t="shared" si="15"/>
        <v>45.5625</v>
      </c>
      <c r="AL22" s="14">
        <f t="shared" si="15"/>
        <v>49.702500000000001</v>
      </c>
    </row>
    <row r="23" spans="1:38" x14ac:dyDescent="0.2">
      <c r="A23" s="54">
        <v>43909</v>
      </c>
      <c r="B23" s="3">
        <v>688</v>
      </c>
      <c r="C23" s="3">
        <f t="shared" si="2"/>
        <v>169</v>
      </c>
      <c r="D23" s="5">
        <f t="shared" si="3"/>
        <v>0.32562620423892102</v>
      </c>
      <c r="E23" s="3">
        <v>43</v>
      </c>
      <c r="F23" s="3">
        <v>15</v>
      </c>
      <c r="G23" s="3">
        <f t="shared" si="1"/>
        <v>15</v>
      </c>
      <c r="H23" s="27">
        <f t="shared" si="4"/>
        <v>6.8000000000000007</v>
      </c>
      <c r="I23" s="21">
        <f t="shared" si="5"/>
        <v>2.5500000000000003</v>
      </c>
      <c r="J23" s="21">
        <f t="shared" si="6"/>
        <v>2.4500000000000002</v>
      </c>
      <c r="K23" s="21">
        <f t="shared" si="7"/>
        <v>1</v>
      </c>
      <c r="L23" s="14">
        <f t="shared" si="8"/>
        <v>5.25</v>
      </c>
      <c r="M23" s="14">
        <f t="shared" si="9"/>
        <v>2</v>
      </c>
      <c r="N23" s="14">
        <f t="shared" si="10"/>
        <v>1.85</v>
      </c>
      <c r="O23" s="14">
        <f t="shared" si="11"/>
        <v>1.1500000000000001</v>
      </c>
      <c r="P23" s="14">
        <f t="shared" si="12"/>
        <v>0.5</v>
      </c>
      <c r="Q23" s="14">
        <f t="shared" si="13"/>
        <v>0.4</v>
      </c>
      <c r="R23" s="14"/>
      <c r="S23" s="27">
        <f t="shared" si="16"/>
        <v>21.900000000000002</v>
      </c>
      <c r="T23" s="21">
        <f t="shared" si="14"/>
        <v>16.25</v>
      </c>
      <c r="U23" s="21">
        <f t="shared" si="14"/>
        <v>14.2</v>
      </c>
      <c r="V23" s="21">
        <f t="shared" si="14"/>
        <v>12.15</v>
      </c>
      <c r="W23" s="14">
        <f t="shared" si="14"/>
        <v>11.75</v>
      </c>
      <c r="X23" s="14">
        <f t="shared" si="14"/>
        <v>6.9500000000000011</v>
      </c>
      <c r="Y23" s="14">
        <f t="shared" si="14"/>
        <v>5.25</v>
      </c>
      <c r="Z23" s="14">
        <f t="shared" si="14"/>
        <v>3.6000000000000005</v>
      </c>
      <c r="AA23" s="14">
        <f t="shared" si="14"/>
        <v>2.6</v>
      </c>
      <c r="AB23" s="42">
        <f t="shared" si="14"/>
        <v>2.25</v>
      </c>
      <c r="AC23" s="21">
        <f t="shared" si="17"/>
        <v>47.610000000000028</v>
      </c>
      <c r="AD23" s="21">
        <f t="shared" si="15"/>
        <v>1.5625</v>
      </c>
      <c r="AE23" s="21">
        <f t="shared" si="15"/>
        <v>0.64000000000000112</v>
      </c>
      <c r="AF23" s="14">
        <f t="shared" si="15"/>
        <v>8.1224999999999987</v>
      </c>
      <c r="AG23" s="14">
        <f t="shared" si="15"/>
        <v>10.5625</v>
      </c>
      <c r="AH23" s="14">
        <f t="shared" si="15"/>
        <v>64.802499999999981</v>
      </c>
      <c r="AI23" s="14">
        <f t="shared" si="15"/>
        <v>95.0625</v>
      </c>
      <c r="AJ23" s="14">
        <f t="shared" si="15"/>
        <v>129.95999999999998</v>
      </c>
      <c r="AK23" s="14">
        <f t="shared" si="15"/>
        <v>153.76000000000002</v>
      </c>
      <c r="AL23" s="14">
        <f t="shared" si="15"/>
        <v>162.5625</v>
      </c>
    </row>
    <row r="24" spans="1:38" x14ac:dyDescent="0.2">
      <c r="A24" s="54">
        <v>43910</v>
      </c>
      <c r="B24" s="3">
        <v>868</v>
      </c>
      <c r="C24" s="3">
        <f t="shared" si="2"/>
        <v>180</v>
      </c>
      <c r="D24" s="5">
        <f t="shared" si="3"/>
        <v>0.26162790697674421</v>
      </c>
      <c r="E24" s="3">
        <v>44</v>
      </c>
      <c r="F24" s="3">
        <v>18</v>
      </c>
      <c r="G24" s="3">
        <f t="shared" si="1"/>
        <v>18</v>
      </c>
      <c r="H24" s="27">
        <f t="shared" si="4"/>
        <v>8.4500000000000011</v>
      </c>
      <c r="I24" s="21">
        <f t="shared" si="5"/>
        <v>6.8000000000000007</v>
      </c>
      <c r="J24" s="21">
        <f t="shared" si="6"/>
        <v>2.5500000000000003</v>
      </c>
      <c r="K24" s="21">
        <f t="shared" si="7"/>
        <v>2.4500000000000002</v>
      </c>
      <c r="L24" s="14">
        <f t="shared" si="8"/>
        <v>1</v>
      </c>
      <c r="M24" s="14">
        <f t="shared" si="9"/>
        <v>5.25</v>
      </c>
      <c r="N24" s="14">
        <f t="shared" si="10"/>
        <v>2</v>
      </c>
      <c r="O24" s="14">
        <f t="shared" si="11"/>
        <v>1.85</v>
      </c>
      <c r="P24" s="14">
        <f t="shared" si="12"/>
        <v>1.1500000000000001</v>
      </c>
      <c r="Q24" s="14">
        <f t="shared" si="13"/>
        <v>0.5</v>
      </c>
      <c r="R24" s="14"/>
      <c r="S24" s="27">
        <f t="shared" si="16"/>
        <v>28.5</v>
      </c>
      <c r="T24" s="21">
        <f t="shared" si="14"/>
        <v>21.900000000000002</v>
      </c>
      <c r="U24" s="21">
        <f t="shared" si="14"/>
        <v>16.25</v>
      </c>
      <c r="V24" s="21">
        <f t="shared" si="14"/>
        <v>14.2</v>
      </c>
      <c r="W24" s="14">
        <f t="shared" si="14"/>
        <v>12.15</v>
      </c>
      <c r="X24" s="14">
        <f t="shared" si="14"/>
        <v>11.75</v>
      </c>
      <c r="Y24" s="14">
        <f t="shared" si="14"/>
        <v>6.9500000000000011</v>
      </c>
      <c r="Z24" s="14">
        <f t="shared" si="14"/>
        <v>5.25</v>
      </c>
      <c r="AA24" s="14">
        <f t="shared" si="14"/>
        <v>3.6000000000000005</v>
      </c>
      <c r="AB24" s="42">
        <f t="shared" si="14"/>
        <v>2.6</v>
      </c>
      <c r="AC24" s="21">
        <f t="shared" si="17"/>
        <v>110.25</v>
      </c>
      <c r="AD24" s="21">
        <f t="shared" si="15"/>
        <v>15.210000000000017</v>
      </c>
      <c r="AE24" s="21">
        <f t="shared" si="15"/>
        <v>3.0625</v>
      </c>
      <c r="AF24" s="14">
        <f t="shared" si="15"/>
        <v>14.440000000000005</v>
      </c>
      <c r="AG24" s="14">
        <f t="shared" si="15"/>
        <v>34.222499999999997</v>
      </c>
      <c r="AH24" s="14">
        <f t="shared" si="15"/>
        <v>39.0625</v>
      </c>
      <c r="AI24" s="14">
        <f t="shared" si="15"/>
        <v>122.10249999999998</v>
      </c>
      <c r="AJ24" s="14">
        <f t="shared" si="15"/>
        <v>162.5625</v>
      </c>
      <c r="AK24" s="14">
        <f t="shared" si="15"/>
        <v>207.35999999999996</v>
      </c>
      <c r="AL24" s="14">
        <f t="shared" si="15"/>
        <v>237.16000000000003</v>
      </c>
    </row>
    <row r="25" spans="1:38" x14ac:dyDescent="0.2">
      <c r="A25" s="54">
        <v>43911</v>
      </c>
      <c r="B25" s="3">
        <v>1025</v>
      </c>
      <c r="C25" s="3">
        <f t="shared" si="2"/>
        <v>157</v>
      </c>
      <c r="D25" s="5">
        <f t="shared" si="3"/>
        <v>0.18087557603686635</v>
      </c>
      <c r="E25" s="3">
        <v>39</v>
      </c>
      <c r="F25" s="3">
        <v>14</v>
      </c>
      <c r="G25" s="3">
        <f t="shared" si="1"/>
        <v>14</v>
      </c>
      <c r="H25" s="27">
        <f t="shared" si="4"/>
        <v>9</v>
      </c>
      <c r="I25" s="21">
        <f t="shared" si="5"/>
        <v>8.4500000000000011</v>
      </c>
      <c r="J25" s="21">
        <f t="shared" si="6"/>
        <v>6.8000000000000007</v>
      </c>
      <c r="K25" s="21">
        <f t="shared" si="7"/>
        <v>2.5500000000000003</v>
      </c>
      <c r="L25" s="14">
        <f t="shared" si="8"/>
        <v>2.4500000000000002</v>
      </c>
      <c r="M25" s="14">
        <f t="shared" si="9"/>
        <v>1</v>
      </c>
      <c r="N25" s="14">
        <f t="shared" si="10"/>
        <v>5.25</v>
      </c>
      <c r="O25" s="14">
        <f t="shared" si="11"/>
        <v>2</v>
      </c>
      <c r="P25" s="14">
        <f t="shared" si="12"/>
        <v>1.85</v>
      </c>
      <c r="Q25" s="14">
        <f t="shared" si="13"/>
        <v>1.1500000000000001</v>
      </c>
      <c r="R25" s="14"/>
      <c r="S25" s="27">
        <f t="shared" si="16"/>
        <v>35.5</v>
      </c>
      <c r="T25" s="21">
        <f t="shared" si="14"/>
        <v>28.5</v>
      </c>
      <c r="U25" s="21">
        <f t="shared" si="14"/>
        <v>21.900000000000002</v>
      </c>
      <c r="V25" s="21">
        <f t="shared" si="14"/>
        <v>16.25</v>
      </c>
      <c r="W25" s="14">
        <f t="shared" si="14"/>
        <v>14.2</v>
      </c>
      <c r="X25" s="14">
        <f t="shared" si="14"/>
        <v>12.15</v>
      </c>
      <c r="Y25" s="14">
        <f t="shared" si="14"/>
        <v>11.75</v>
      </c>
      <c r="Z25" s="14">
        <f t="shared" si="14"/>
        <v>6.9500000000000011</v>
      </c>
      <c r="AA25" s="14">
        <f t="shared" si="14"/>
        <v>5.25</v>
      </c>
      <c r="AB25" s="42">
        <f t="shared" si="14"/>
        <v>3.6000000000000005</v>
      </c>
      <c r="AC25" s="21">
        <f t="shared" si="17"/>
        <v>462.25</v>
      </c>
      <c r="AD25" s="21">
        <f t="shared" si="15"/>
        <v>210.25</v>
      </c>
      <c r="AE25" s="21">
        <f t="shared" si="15"/>
        <v>62.410000000000032</v>
      </c>
      <c r="AF25" s="14">
        <f t="shared" si="15"/>
        <v>5.0625</v>
      </c>
      <c r="AG25" s="14">
        <f t="shared" si="15"/>
        <v>3.9999999999999716E-2</v>
      </c>
      <c r="AH25" s="14">
        <f t="shared" si="15"/>
        <v>3.4224999999999985</v>
      </c>
      <c r="AI25" s="14">
        <f t="shared" si="15"/>
        <v>5.0625</v>
      </c>
      <c r="AJ25" s="14">
        <f t="shared" si="15"/>
        <v>49.702499999999986</v>
      </c>
      <c r="AK25" s="14">
        <f t="shared" si="15"/>
        <v>76.5625</v>
      </c>
      <c r="AL25" s="14">
        <f t="shared" si="15"/>
        <v>108.15999999999997</v>
      </c>
    </row>
    <row r="26" spans="1:38" x14ac:dyDescent="0.2">
      <c r="A26" s="54">
        <v>43912</v>
      </c>
      <c r="B26" s="3">
        <v>1071</v>
      </c>
      <c r="C26" s="3">
        <f t="shared" si="2"/>
        <v>46</v>
      </c>
      <c r="D26" s="5">
        <f t="shared" si="3"/>
        <v>4.4878048780487803E-2</v>
      </c>
      <c r="E26" s="3">
        <v>41</v>
      </c>
      <c r="F26" s="3">
        <v>20</v>
      </c>
      <c r="G26" s="3">
        <f t="shared" si="1"/>
        <v>20</v>
      </c>
      <c r="H26" s="27">
        <f t="shared" si="4"/>
        <v>7.8500000000000005</v>
      </c>
      <c r="I26" s="21">
        <f t="shared" si="5"/>
        <v>9</v>
      </c>
      <c r="J26" s="21">
        <f t="shared" si="6"/>
        <v>8.4500000000000011</v>
      </c>
      <c r="K26" s="21">
        <f t="shared" si="7"/>
        <v>6.8000000000000007</v>
      </c>
      <c r="L26" s="14">
        <f t="shared" si="8"/>
        <v>2.5500000000000003</v>
      </c>
      <c r="M26" s="14">
        <f t="shared" si="9"/>
        <v>2.4500000000000002</v>
      </c>
      <c r="N26" s="14">
        <f t="shared" si="10"/>
        <v>1</v>
      </c>
      <c r="O26" s="14">
        <f t="shared" si="11"/>
        <v>5.25</v>
      </c>
      <c r="P26" s="14">
        <f t="shared" si="12"/>
        <v>2</v>
      </c>
      <c r="Q26" s="14">
        <f t="shared" si="13"/>
        <v>1.85</v>
      </c>
      <c r="R26" s="14"/>
      <c r="S26" s="27">
        <f t="shared" si="16"/>
        <v>38.1</v>
      </c>
      <c r="T26" s="21">
        <f t="shared" si="14"/>
        <v>35.5</v>
      </c>
      <c r="U26" s="21">
        <f t="shared" si="14"/>
        <v>28.5</v>
      </c>
      <c r="V26" s="21">
        <f t="shared" si="14"/>
        <v>21.900000000000002</v>
      </c>
      <c r="W26" s="14">
        <f t="shared" si="14"/>
        <v>16.25</v>
      </c>
      <c r="X26" s="14">
        <f t="shared" si="14"/>
        <v>14.2</v>
      </c>
      <c r="Y26" s="14">
        <f t="shared" si="14"/>
        <v>12.15</v>
      </c>
      <c r="Z26" s="14">
        <f t="shared" si="14"/>
        <v>11.75</v>
      </c>
      <c r="AA26" s="14">
        <f t="shared" si="14"/>
        <v>6.9500000000000011</v>
      </c>
      <c r="AB26" s="42">
        <f t="shared" si="14"/>
        <v>5.25</v>
      </c>
      <c r="AC26" s="21">
        <f t="shared" si="17"/>
        <v>327.61000000000007</v>
      </c>
      <c r="AD26" s="21">
        <f t="shared" si="15"/>
        <v>240.25</v>
      </c>
      <c r="AE26" s="21">
        <f t="shared" si="15"/>
        <v>72.25</v>
      </c>
      <c r="AF26" s="14">
        <f t="shared" si="15"/>
        <v>3.6100000000000083</v>
      </c>
      <c r="AG26" s="14">
        <f t="shared" si="15"/>
        <v>14.0625</v>
      </c>
      <c r="AH26" s="14">
        <f t="shared" si="15"/>
        <v>33.640000000000008</v>
      </c>
      <c r="AI26" s="14">
        <f t="shared" si="15"/>
        <v>61.622499999999995</v>
      </c>
      <c r="AJ26" s="14">
        <f t="shared" si="15"/>
        <v>68.0625</v>
      </c>
      <c r="AK26" s="14">
        <f t="shared" si="15"/>
        <v>170.30249999999998</v>
      </c>
      <c r="AL26" s="14">
        <f t="shared" si="15"/>
        <v>217.5625</v>
      </c>
    </row>
    <row r="27" spans="1:38" x14ac:dyDescent="0.2">
      <c r="A27" s="54">
        <v>43913</v>
      </c>
      <c r="B27" s="3">
        <v>1219</v>
      </c>
      <c r="C27" s="3">
        <f t="shared" si="2"/>
        <v>148</v>
      </c>
      <c r="D27" s="5">
        <f t="shared" si="3"/>
        <v>0.13818860877684408</v>
      </c>
      <c r="E27" s="3">
        <v>47</v>
      </c>
      <c r="F27" s="3">
        <v>22</v>
      </c>
      <c r="G27" s="3">
        <f t="shared" si="1"/>
        <v>22</v>
      </c>
      <c r="H27" s="27">
        <f t="shared" si="4"/>
        <v>2.3000000000000003</v>
      </c>
      <c r="I27" s="21">
        <f t="shared" si="5"/>
        <v>7.8500000000000005</v>
      </c>
      <c r="J27" s="21">
        <f t="shared" si="6"/>
        <v>9</v>
      </c>
      <c r="K27" s="21">
        <f t="shared" si="7"/>
        <v>8.4500000000000011</v>
      </c>
      <c r="L27" s="14">
        <f t="shared" si="8"/>
        <v>6.8000000000000007</v>
      </c>
      <c r="M27" s="14">
        <f t="shared" si="9"/>
        <v>2.5500000000000003</v>
      </c>
      <c r="N27" s="14">
        <f t="shared" si="10"/>
        <v>2.4500000000000002</v>
      </c>
      <c r="O27" s="14">
        <f t="shared" si="11"/>
        <v>1</v>
      </c>
      <c r="P27" s="14">
        <f t="shared" si="12"/>
        <v>5.25</v>
      </c>
      <c r="Q27" s="14">
        <f t="shared" si="13"/>
        <v>2</v>
      </c>
      <c r="R27" s="14"/>
      <c r="S27" s="27">
        <f t="shared" si="16"/>
        <v>39.4</v>
      </c>
      <c r="T27" s="21">
        <f t="shared" si="14"/>
        <v>38.1</v>
      </c>
      <c r="U27" s="21">
        <f t="shared" si="14"/>
        <v>35.5</v>
      </c>
      <c r="V27" s="21">
        <f t="shared" si="14"/>
        <v>28.5</v>
      </c>
      <c r="W27" s="14">
        <f t="shared" si="14"/>
        <v>21.900000000000002</v>
      </c>
      <c r="X27" s="14">
        <f t="shared" si="14"/>
        <v>16.25</v>
      </c>
      <c r="Y27" s="14">
        <f t="shared" si="14"/>
        <v>14.2</v>
      </c>
      <c r="Z27" s="14">
        <f t="shared" si="14"/>
        <v>12.15</v>
      </c>
      <c r="AA27" s="14">
        <f t="shared" si="14"/>
        <v>11.75</v>
      </c>
      <c r="AB27" s="42">
        <f t="shared" si="14"/>
        <v>6.9500000000000011</v>
      </c>
      <c r="AC27" s="21">
        <f t="shared" si="17"/>
        <v>302.75999999999993</v>
      </c>
      <c r="AD27" s="21">
        <f t="shared" si="15"/>
        <v>259.21000000000004</v>
      </c>
      <c r="AE27" s="21">
        <f t="shared" si="15"/>
        <v>182.25</v>
      </c>
      <c r="AF27" s="14">
        <f t="shared" si="15"/>
        <v>42.25</v>
      </c>
      <c r="AG27" s="14">
        <f t="shared" si="15"/>
        <v>9.9999999999995735E-3</v>
      </c>
      <c r="AH27" s="14">
        <f t="shared" si="15"/>
        <v>33.0625</v>
      </c>
      <c r="AI27" s="14">
        <f t="shared" si="15"/>
        <v>60.840000000000011</v>
      </c>
      <c r="AJ27" s="14">
        <f t="shared" si="15"/>
        <v>97.022499999999994</v>
      </c>
      <c r="AK27" s="14">
        <f t="shared" si="15"/>
        <v>105.0625</v>
      </c>
      <c r="AL27" s="14">
        <f t="shared" si="15"/>
        <v>226.50249999999997</v>
      </c>
    </row>
    <row r="28" spans="1:38" x14ac:dyDescent="0.2">
      <c r="A28" s="54">
        <v>43914</v>
      </c>
      <c r="B28" s="3">
        <v>1425</v>
      </c>
      <c r="C28" s="3">
        <f t="shared" si="2"/>
        <v>206</v>
      </c>
      <c r="D28" s="5">
        <f t="shared" si="3"/>
        <v>0.16899097621000819</v>
      </c>
      <c r="E28" s="3">
        <v>112</v>
      </c>
      <c r="F28" s="3">
        <v>26</v>
      </c>
      <c r="G28" s="3">
        <f t="shared" si="1"/>
        <v>26</v>
      </c>
      <c r="H28" s="27">
        <f t="shared" si="4"/>
        <v>7.4</v>
      </c>
      <c r="I28" s="21">
        <f t="shared" si="5"/>
        <v>2.3000000000000003</v>
      </c>
      <c r="J28" s="21">
        <f t="shared" si="6"/>
        <v>7.8500000000000005</v>
      </c>
      <c r="K28" s="21">
        <f t="shared" si="7"/>
        <v>9</v>
      </c>
      <c r="L28" s="14">
        <f t="shared" si="8"/>
        <v>8.4500000000000011</v>
      </c>
      <c r="M28" s="14">
        <f t="shared" si="9"/>
        <v>6.8000000000000007</v>
      </c>
      <c r="N28" s="14">
        <f t="shared" si="10"/>
        <v>2.5500000000000003</v>
      </c>
      <c r="O28" s="14">
        <f t="shared" si="11"/>
        <v>2.4500000000000002</v>
      </c>
      <c r="P28" s="14">
        <f t="shared" si="12"/>
        <v>1</v>
      </c>
      <c r="Q28" s="14">
        <f t="shared" si="13"/>
        <v>5.25</v>
      </c>
      <c r="R28" s="14"/>
      <c r="S28" s="27">
        <f t="shared" si="16"/>
        <v>44.35</v>
      </c>
      <c r="T28" s="21">
        <f t="shared" si="14"/>
        <v>39.4</v>
      </c>
      <c r="U28" s="21">
        <f t="shared" si="14"/>
        <v>38.1</v>
      </c>
      <c r="V28" s="21">
        <f t="shared" si="14"/>
        <v>35.5</v>
      </c>
      <c r="W28" s="14">
        <f t="shared" si="14"/>
        <v>28.5</v>
      </c>
      <c r="X28" s="14">
        <f t="shared" si="14"/>
        <v>21.900000000000002</v>
      </c>
      <c r="Y28" s="14">
        <f t="shared" si="14"/>
        <v>16.25</v>
      </c>
      <c r="Z28" s="14">
        <f t="shared" si="14"/>
        <v>14.2</v>
      </c>
      <c r="AA28" s="14">
        <f t="shared" si="14"/>
        <v>12.15</v>
      </c>
      <c r="AB28" s="42">
        <f t="shared" si="14"/>
        <v>11.75</v>
      </c>
      <c r="AC28" s="21">
        <f t="shared" si="17"/>
        <v>336.72250000000003</v>
      </c>
      <c r="AD28" s="21">
        <f t="shared" si="15"/>
        <v>179.55999999999997</v>
      </c>
      <c r="AE28" s="21">
        <f t="shared" si="15"/>
        <v>146.41000000000003</v>
      </c>
      <c r="AF28" s="14">
        <f t="shared" si="15"/>
        <v>90.25</v>
      </c>
      <c r="AG28" s="14">
        <f t="shared" si="15"/>
        <v>6.25</v>
      </c>
      <c r="AH28" s="14">
        <f t="shared" si="15"/>
        <v>16.809999999999981</v>
      </c>
      <c r="AI28" s="14">
        <f t="shared" si="15"/>
        <v>95.0625</v>
      </c>
      <c r="AJ28" s="14">
        <f t="shared" si="15"/>
        <v>139.24</v>
      </c>
      <c r="AK28" s="14">
        <f t="shared" si="15"/>
        <v>191.82249999999999</v>
      </c>
      <c r="AL28" s="14">
        <f t="shared" si="15"/>
        <v>203.0625</v>
      </c>
    </row>
    <row r="29" spans="1:38" x14ac:dyDescent="0.2">
      <c r="A29" s="54">
        <v>43915</v>
      </c>
      <c r="B29" s="3">
        <v>1645</v>
      </c>
      <c r="C29" s="3">
        <f t="shared" si="2"/>
        <v>220</v>
      </c>
      <c r="D29" s="5">
        <f t="shared" si="3"/>
        <v>0.15438596491228071</v>
      </c>
      <c r="E29" s="3">
        <v>208</v>
      </c>
      <c r="F29" s="3">
        <v>38</v>
      </c>
      <c r="G29" s="3">
        <f t="shared" si="1"/>
        <v>38</v>
      </c>
      <c r="H29" s="27">
        <f t="shared" si="4"/>
        <v>10.3</v>
      </c>
      <c r="I29" s="21">
        <f t="shared" si="5"/>
        <v>7.4</v>
      </c>
      <c r="J29" s="21">
        <f t="shared" si="6"/>
        <v>2.3000000000000003</v>
      </c>
      <c r="K29" s="21">
        <f t="shared" si="7"/>
        <v>7.8500000000000005</v>
      </c>
      <c r="L29" s="14">
        <f t="shared" si="8"/>
        <v>9</v>
      </c>
      <c r="M29" s="14">
        <f t="shared" si="9"/>
        <v>8.4500000000000011</v>
      </c>
      <c r="N29" s="14">
        <f t="shared" si="10"/>
        <v>6.8000000000000007</v>
      </c>
      <c r="O29" s="14">
        <f t="shared" si="11"/>
        <v>2.5500000000000003</v>
      </c>
      <c r="P29" s="14">
        <f t="shared" si="12"/>
        <v>2.4500000000000002</v>
      </c>
      <c r="Q29" s="14">
        <f t="shared" si="13"/>
        <v>1</v>
      </c>
      <c r="R29" s="14"/>
      <c r="S29" s="27">
        <f t="shared" si="16"/>
        <v>52.099999999999994</v>
      </c>
      <c r="T29" s="21">
        <f t="shared" si="14"/>
        <v>44.35</v>
      </c>
      <c r="U29" s="21">
        <f t="shared" si="14"/>
        <v>39.4</v>
      </c>
      <c r="V29" s="21">
        <f t="shared" si="14"/>
        <v>38.1</v>
      </c>
      <c r="W29" s="14">
        <f t="shared" si="14"/>
        <v>35.5</v>
      </c>
      <c r="X29" s="14">
        <f t="shared" si="14"/>
        <v>28.5</v>
      </c>
      <c r="Y29" s="14">
        <f t="shared" si="14"/>
        <v>21.900000000000002</v>
      </c>
      <c r="Z29" s="14">
        <f t="shared" si="14"/>
        <v>16.25</v>
      </c>
      <c r="AA29" s="14">
        <f t="shared" si="14"/>
        <v>14.2</v>
      </c>
      <c r="AB29" s="42">
        <f t="shared" si="14"/>
        <v>12.15</v>
      </c>
      <c r="AC29" s="21">
        <f t="shared" si="17"/>
        <v>198.80999999999983</v>
      </c>
      <c r="AD29" s="21">
        <f t="shared" si="15"/>
        <v>40.322500000000019</v>
      </c>
      <c r="AE29" s="21">
        <f t="shared" si="15"/>
        <v>1.959999999999996</v>
      </c>
      <c r="AF29" s="14">
        <f t="shared" si="15"/>
        <v>1.0000000000000285E-2</v>
      </c>
      <c r="AG29" s="14">
        <f t="shared" si="15"/>
        <v>6.25</v>
      </c>
      <c r="AH29" s="14">
        <f t="shared" si="15"/>
        <v>90.25</v>
      </c>
      <c r="AI29" s="14">
        <f t="shared" si="15"/>
        <v>259.20999999999992</v>
      </c>
      <c r="AJ29" s="14">
        <f t="shared" si="15"/>
        <v>473.0625</v>
      </c>
      <c r="AK29" s="14">
        <f t="shared" si="15"/>
        <v>566.44000000000005</v>
      </c>
      <c r="AL29" s="14">
        <f t="shared" si="15"/>
        <v>668.22250000000008</v>
      </c>
    </row>
    <row r="30" spans="1:38" x14ac:dyDescent="0.2">
      <c r="A30" s="54">
        <v>43916</v>
      </c>
      <c r="B30" s="3">
        <v>1937</v>
      </c>
      <c r="C30" s="3">
        <f t="shared" si="2"/>
        <v>292</v>
      </c>
      <c r="D30" s="5">
        <f t="shared" si="3"/>
        <v>0.17750759878419453</v>
      </c>
      <c r="E30" s="3">
        <v>235</v>
      </c>
      <c r="F30" s="3">
        <v>46</v>
      </c>
      <c r="G30" s="3">
        <f t="shared" si="1"/>
        <v>46</v>
      </c>
      <c r="H30" s="27">
        <f t="shared" si="4"/>
        <v>11</v>
      </c>
      <c r="I30" s="21">
        <f t="shared" si="5"/>
        <v>10.3</v>
      </c>
      <c r="J30" s="21">
        <f t="shared" si="6"/>
        <v>7.4</v>
      </c>
      <c r="K30" s="21">
        <f t="shared" si="7"/>
        <v>2.3000000000000003</v>
      </c>
      <c r="L30" s="14">
        <f t="shared" si="8"/>
        <v>7.8500000000000005</v>
      </c>
      <c r="M30" s="14">
        <f t="shared" si="9"/>
        <v>9</v>
      </c>
      <c r="N30" s="14">
        <f t="shared" si="10"/>
        <v>8.4500000000000011</v>
      </c>
      <c r="O30" s="14">
        <f t="shared" si="11"/>
        <v>6.8000000000000007</v>
      </c>
      <c r="P30" s="14">
        <f t="shared" si="12"/>
        <v>2.5500000000000003</v>
      </c>
      <c r="Q30" s="14">
        <f t="shared" si="13"/>
        <v>2.4500000000000002</v>
      </c>
      <c r="R30" s="14"/>
      <c r="S30" s="27">
        <f t="shared" si="16"/>
        <v>56.300000000000011</v>
      </c>
      <c r="T30" s="21">
        <f t="shared" si="14"/>
        <v>52.099999999999994</v>
      </c>
      <c r="U30" s="21">
        <f t="shared" si="14"/>
        <v>44.35</v>
      </c>
      <c r="V30" s="21">
        <f t="shared" si="14"/>
        <v>39.4</v>
      </c>
      <c r="W30" s="14">
        <f t="shared" si="14"/>
        <v>38.1</v>
      </c>
      <c r="X30" s="14">
        <f t="shared" si="14"/>
        <v>35.5</v>
      </c>
      <c r="Y30" s="14">
        <f t="shared" si="14"/>
        <v>28.5</v>
      </c>
      <c r="Z30" s="14">
        <f t="shared" si="14"/>
        <v>21.900000000000002</v>
      </c>
      <c r="AA30" s="14">
        <f t="shared" si="14"/>
        <v>16.25</v>
      </c>
      <c r="AB30" s="42">
        <f t="shared" si="14"/>
        <v>14.2</v>
      </c>
      <c r="AC30" s="21">
        <f t="shared" si="17"/>
        <v>106.09000000000023</v>
      </c>
      <c r="AD30" s="21">
        <f t="shared" si="15"/>
        <v>37.20999999999993</v>
      </c>
      <c r="AE30" s="21">
        <f t="shared" si="15"/>
        <v>2.7224999999999953</v>
      </c>
      <c r="AF30" s="14">
        <f t="shared" si="15"/>
        <v>43.560000000000016</v>
      </c>
      <c r="AG30" s="14">
        <f t="shared" si="15"/>
        <v>62.409999999999975</v>
      </c>
      <c r="AH30" s="14">
        <f t="shared" si="15"/>
        <v>110.25</v>
      </c>
      <c r="AI30" s="14">
        <f t="shared" si="15"/>
        <v>306.25</v>
      </c>
      <c r="AJ30" s="14">
        <f t="shared" si="15"/>
        <v>580.80999999999995</v>
      </c>
      <c r="AK30" s="14">
        <f t="shared" si="15"/>
        <v>885.0625</v>
      </c>
      <c r="AL30" s="14">
        <f t="shared" si="15"/>
        <v>1011.24</v>
      </c>
    </row>
    <row r="31" spans="1:38" s="18" customFormat="1" x14ac:dyDescent="0.2">
      <c r="A31" s="55">
        <v>43917</v>
      </c>
      <c r="B31" s="15">
        <v>2152</v>
      </c>
      <c r="C31" s="16">
        <f t="shared" si="2"/>
        <v>215</v>
      </c>
      <c r="D31" s="17">
        <f t="shared" si="3"/>
        <v>0.1109963861641714</v>
      </c>
      <c r="E31" s="15">
        <v>261</v>
      </c>
      <c r="F31" s="15">
        <v>53</v>
      </c>
      <c r="G31" s="15">
        <f t="shared" si="1"/>
        <v>53</v>
      </c>
      <c r="H31" s="27">
        <f t="shared" si="4"/>
        <v>14.600000000000001</v>
      </c>
      <c r="I31" s="21">
        <f t="shared" si="5"/>
        <v>11</v>
      </c>
      <c r="J31" s="21">
        <f t="shared" si="6"/>
        <v>10.3</v>
      </c>
      <c r="K31" s="21">
        <f t="shared" si="7"/>
        <v>7.4</v>
      </c>
      <c r="L31" s="21">
        <f t="shared" si="8"/>
        <v>2.3000000000000003</v>
      </c>
      <c r="M31" s="21">
        <f t="shared" si="9"/>
        <v>7.8500000000000005</v>
      </c>
      <c r="N31" s="21">
        <f t="shared" si="10"/>
        <v>9</v>
      </c>
      <c r="O31" s="21">
        <f t="shared" si="11"/>
        <v>8.4500000000000011</v>
      </c>
      <c r="P31" s="21">
        <f t="shared" si="12"/>
        <v>6.8000000000000007</v>
      </c>
      <c r="Q31" s="21">
        <f t="shared" si="13"/>
        <v>2.5500000000000003</v>
      </c>
      <c r="R31" s="21"/>
      <c r="S31" s="27">
        <f t="shared" si="16"/>
        <v>62.45000000000001</v>
      </c>
      <c r="T31" s="21">
        <f t="shared" ref="T31:T35" si="18">SUM(I25:I31)</f>
        <v>56.300000000000011</v>
      </c>
      <c r="U31" s="21">
        <f t="shared" ref="U31:U35" si="19">SUM(J25:J31)</f>
        <v>52.099999999999994</v>
      </c>
      <c r="V31" s="21">
        <f t="shared" ref="V31:V35" si="20">SUM(K25:K31)</f>
        <v>44.35</v>
      </c>
      <c r="W31" s="21">
        <f t="shared" ref="W31:W35" si="21">SUM(L25:L31)</f>
        <v>39.4</v>
      </c>
      <c r="X31" s="21">
        <f t="shared" ref="X31:X35" si="22">SUM(M25:M31)</f>
        <v>38.1</v>
      </c>
      <c r="Y31" s="21">
        <f t="shared" ref="Y31:Y35" si="23">SUM(N25:N31)</f>
        <v>35.5</v>
      </c>
      <c r="Z31" s="21">
        <f t="shared" ref="Z31:Z35" si="24">SUM(O25:O31)</f>
        <v>28.5</v>
      </c>
      <c r="AA31" s="21">
        <f t="shared" ref="AA31:AA35" si="25">SUM(P25:P31)</f>
        <v>21.900000000000002</v>
      </c>
      <c r="AB31" s="42">
        <f t="shared" ref="AB31:AB35" si="26">SUM(Q25:Q31)</f>
        <v>16.25</v>
      </c>
      <c r="AC31" s="21">
        <f t="shared" si="17"/>
        <v>89.302500000000194</v>
      </c>
      <c r="AD31" s="21">
        <f t="shared" ref="AD31:AD35" si="27">($F31-T31)^2</f>
        <v>10.890000000000075</v>
      </c>
      <c r="AE31" s="21">
        <f t="shared" ref="AE31:AE35" si="28">($F31-U31)^2</f>
        <v>0.81000000000001027</v>
      </c>
      <c r="AF31" s="14">
        <f t="shared" ref="AF31:AF35" si="29">($F31-V31)^2</f>
        <v>74.822499999999977</v>
      </c>
      <c r="AG31" s="21">
        <f t="shared" ref="AG31:AG35" si="30">($F31-W31)^2</f>
        <v>184.96000000000004</v>
      </c>
      <c r="AH31" s="21">
        <f t="shared" ref="AH31:AH35" si="31">($F31-X31)^2</f>
        <v>222.00999999999996</v>
      </c>
      <c r="AI31" s="21">
        <f t="shared" ref="AI31:AI35" si="32">($F31-Y31)^2</f>
        <v>306.25</v>
      </c>
      <c r="AJ31" s="21">
        <f t="shared" ref="AJ31:AJ35" si="33">($F31-Z31)^2</f>
        <v>600.25</v>
      </c>
      <c r="AK31" s="21">
        <f t="shared" ref="AK31:AK35" si="34">($F31-AA31)^2</f>
        <v>967.20999999999992</v>
      </c>
      <c r="AL31" s="21">
        <f t="shared" ref="AL31:AL35" si="35">($F31-AB31)^2</f>
        <v>1350.5625</v>
      </c>
    </row>
    <row r="32" spans="1:38" s="18" customFormat="1" x14ac:dyDescent="0.2">
      <c r="A32" s="55">
        <v>43918</v>
      </c>
      <c r="B32" s="16">
        <v>2337</v>
      </c>
      <c r="C32" s="16">
        <f t="shared" si="2"/>
        <v>185</v>
      </c>
      <c r="D32" s="17">
        <f t="shared" si="3"/>
        <v>8.5966542750929367E-2</v>
      </c>
      <c r="E32" s="15"/>
      <c r="F32" s="15">
        <v>64</v>
      </c>
      <c r="G32" s="15">
        <f t="shared" si="1"/>
        <v>64</v>
      </c>
      <c r="H32" s="27">
        <f t="shared" si="4"/>
        <v>10.75</v>
      </c>
      <c r="I32" s="21">
        <f t="shared" si="5"/>
        <v>14.600000000000001</v>
      </c>
      <c r="J32" s="21">
        <f t="shared" si="6"/>
        <v>11</v>
      </c>
      <c r="K32" s="21">
        <f t="shared" si="7"/>
        <v>10.3</v>
      </c>
      <c r="L32" s="21">
        <f t="shared" si="8"/>
        <v>7.4</v>
      </c>
      <c r="M32" s="21">
        <f t="shared" si="9"/>
        <v>2.3000000000000003</v>
      </c>
      <c r="N32" s="21">
        <f t="shared" si="10"/>
        <v>7.8500000000000005</v>
      </c>
      <c r="O32" s="21">
        <f t="shared" si="11"/>
        <v>9</v>
      </c>
      <c r="P32" s="21">
        <f t="shared" si="12"/>
        <v>8.4500000000000011</v>
      </c>
      <c r="Q32" s="21">
        <f t="shared" si="13"/>
        <v>6.8000000000000007</v>
      </c>
      <c r="R32" s="21"/>
      <c r="S32" s="27">
        <f t="shared" si="16"/>
        <v>64.2</v>
      </c>
      <c r="T32" s="21">
        <f t="shared" si="18"/>
        <v>62.45000000000001</v>
      </c>
      <c r="U32" s="21">
        <f t="shared" si="19"/>
        <v>56.300000000000011</v>
      </c>
      <c r="V32" s="21">
        <f t="shared" si="20"/>
        <v>52.099999999999994</v>
      </c>
      <c r="W32" s="21">
        <f t="shared" si="21"/>
        <v>44.35</v>
      </c>
      <c r="X32" s="21">
        <f t="shared" si="22"/>
        <v>39.4</v>
      </c>
      <c r="Y32" s="21">
        <f t="shared" si="23"/>
        <v>38.1</v>
      </c>
      <c r="Z32" s="21">
        <f t="shared" si="24"/>
        <v>35.5</v>
      </c>
      <c r="AA32" s="21">
        <f t="shared" si="25"/>
        <v>28.5</v>
      </c>
      <c r="AB32" s="42">
        <f t="shared" si="26"/>
        <v>21.900000000000002</v>
      </c>
      <c r="AC32" s="21">
        <f t="shared" si="17"/>
        <v>4.0000000000001139E-2</v>
      </c>
      <c r="AD32" s="21">
        <f t="shared" si="27"/>
        <v>2.4024999999999692</v>
      </c>
      <c r="AE32" s="21">
        <f t="shared" si="28"/>
        <v>59.289999999999822</v>
      </c>
      <c r="AF32" s="14">
        <f t="shared" si="29"/>
        <v>141.61000000000013</v>
      </c>
      <c r="AG32" s="21">
        <f t="shared" si="30"/>
        <v>386.12249999999995</v>
      </c>
      <c r="AH32" s="21">
        <f t="shared" si="31"/>
        <v>605.16000000000008</v>
      </c>
      <c r="AI32" s="21">
        <f t="shared" si="32"/>
        <v>670.81</v>
      </c>
      <c r="AJ32" s="21">
        <f t="shared" si="33"/>
        <v>812.25</v>
      </c>
      <c r="AK32" s="21">
        <f t="shared" si="34"/>
        <v>1260.25</v>
      </c>
      <c r="AL32" s="21">
        <f t="shared" si="35"/>
        <v>1772.4099999999996</v>
      </c>
    </row>
    <row r="33" spans="1:38" s="18" customFormat="1" x14ac:dyDescent="0.2">
      <c r="A33" s="55">
        <v>43919</v>
      </c>
      <c r="B33" s="16">
        <v>2462</v>
      </c>
      <c r="C33" s="16">
        <f t="shared" si="2"/>
        <v>125</v>
      </c>
      <c r="D33" s="17">
        <f t="shared" si="3"/>
        <v>5.3487376979032948E-2</v>
      </c>
      <c r="E33" s="15"/>
      <c r="F33" s="15">
        <v>70</v>
      </c>
      <c r="G33" s="15">
        <f t="shared" si="1"/>
        <v>70</v>
      </c>
      <c r="H33" s="27">
        <f t="shared" si="4"/>
        <v>9.25</v>
      </c>
      <c r="I33" s="21">
        <f t="shared" si="5"/>
        <v>10.75</v>
      </c>
      <c r="J33" s="21">
        <f t="shared" si="6"/>
        <v>14.600000000000001</v>
      </c>
      <c r="K33" s="21">
        <f t="shared" si="7"/>
        <v>11</v>
      </c>
      <c r="L33" s="21">
        <f t="shared" si="8"/>
        <v>10.3</v>
      </c>
      <c r="M33" s="21">
        <f t="shared" si="9"/>
        <v>7.4</v>
      </c>
      <c r="N33" s="21">
        <f t="shared" si="10"/>
        <v>2.3000000000000003</v>
      </c>
      <c r="O33" s="21">
        <f t="shared" si="11"/>
        <v>7.8500000000000005</v>
      </c>
      <c r="P33" s="21">
        <f t="shared" si="12"/>
        <v>9</v>
      </c>
      <c r="Q33" s="21">
        <f t="shared" si="13"/>
        <v>8.4500000000000011</v>
      </c>
      <c r="R33" s="21"/>
      <c r="S33" s="27">
        <f t="shared" si="16"/>
        <v>65.599999999999994</v>
      </c>
      <c r="T33" s="21">
        <f t="shared" si="18"/>
        <v>64.2</v>
      </c>
      <c r="U33" s="21">
        <f t="shared" si="19"/>
        <v>62.45000000000001</v>
      </c>
      <c r="V33" s="21">
        <f t="shared" si="20"/>
        <v>56.300000000000011</v>
      </c>
      <c r="W33" s="21">
        <f t="shared" si="21"/>
        <v>52.099999999999994</v>
      </c>
      <c r="X33" s="21">
        <f t="shared" si="22"/>
        <v>44.35</v>
      </c>
      <c r="Y33" s="21">
        <f t="shared" si="23"/>
        <v>39.4</v>
      </c>
      <c r="Z33" s="21">
        <f t="shared" si="24"/>
        <v>38.1</v>
      </c>
      <c r="AA33" s="21">
        <f t="shared" si="25"/>
        <v>35.5</v>
      </c>
      <c r="AB33" s="42">
        <f t="shared" si="26"/>
        <v>28.5</v>
      </c>
      <c r="AC33" s="21">
        <f t="shared" si="17"/>
        <v>19.360000000000049</v>
      </c>
      <c r="AD33" s="21">
        <f t="shared" si="27"/>
        <v>33.639999999999965</v>
      </c>
      <c r="AE33" s="21">
        <f t="shared" si="28"/>
        <v>57.002499999999849</v>
      </c>
      <c r="AF33" s="21">
        <f t="shared" si="29"/>
        <v>187.68999999999969</v>
      </c>
      <c r="AG33" s="21">
        <f t="shared" si="30"/>
        <v>320.4100000000002</v>
      </c>
      <c r="AH33" s="21">
        <f t="shared" si="31"/>
        <v>657.9224999999999</v>
      </c>
      <c r="AI33" s="21">
        <f t="shared" si="32"/>
        <v>936.36000000000013</v>
      </c>
      <c r="AJ33" s="21">
        <f t="shared" si="33"/>
        <v>1017.6099999999999</v>
      </c>
      <c r="AK33" s="21">
        <f t="shared" si="34"/>
        <v>1190.25</v>
      </c>
      <c r="AL33" s="21">
        <f t="shared" si="35"/>
        <v>1722.25</v>
      </c>
    </row>
    <row r="34" spans="1:38" x14ac:dyDescent="0.2">
      <c r="A34" s="54">
        <v>43920</v>
      </c>
      <c r="B34" s="35">
        <v>2581</v>
      </c>
      <c r="C34" s="16">
        <f t="shared" si="2"/>
        <v>119</v>
      </c>
      <c r="D34" s="17">
        <f t="shared" si="3"/>
        <v>4.8334687246141352E-2</v>
      </c>
      <c r="F34" s="3">
        <v>84</v>
      </c>
      <c r="G34" s="3">
        <f t="shared" si="1"/>
        <v>84</v>
      </c>
      <c r="H34" s="27">
        <f t="shared" si="4"/>
        <v>6.25</v>
      </c>
      <c r="I34" s="21">
        <f t="shared" si="5"/>
        <v>9.25</v>
      </c>
      <c r="J34" s="21">
        <f t="shared" si="6"/>
        <v>10.75</v>
      </c>
      <c r="K34" s="21">
        <f t="shared" si="7"/>
        <v>14.600000000000001</v>
      </c>
      <c r="L34" s="14">
        <f t="shared" si="8"/>
        <v>11</v>
      </c>
      <c r="M34" s="14">
        <f t="shared" si="9"/>
        <v>10.3</v>
      </c>
      <c r="N34" s="14">
        <f t="shared" si="10"/>
        <v>7.4</v>
      </c>
      <c r="O34" s="14">
        <f t="shared" si="11"/>
        <v>2.3000000000000003</v>
      </c>
      <c r="P34" s="14">
        <f t="shared" si="12"/>
        <v>7.8500000000000005</v>
      </c>
      <c r="Q34" s="14">
        <f t="shared" si="13"/>
        <v>9</v>
      </c>
      <c r="R34" s="14"/>
      <c r="S34" s="27">
        <f t="shared" si="16"/>
        <v>69.550000000000011</v>
      </c>
      <c r="T34" s="21">
        <f t="shared" si="18"/>
        <v>65.599999999999994</v>
      </c>
      <c r="U34" s="21">
        <f t="shared" si="19"/>
        <v>64.2</v>
      </c>
      <c r="V34" s="21">
        <f t="shared" si="20"/>
        <v>62.45000000000001</v>
      </c>
      <c r="W34" s="14">
        <f t="shared" si="21"/>
        <v>56.300000000000011</v>
      </c>
      <c r="X34" s="14">
        <f t="shared" si="22"/>
        <v>52.099999999999994</v>
      </c>
      <c r="Y34" s="14">
        <f t="shared" si="23"/>
        <v>44.35</v>
      </c>
      <c r="Z34" s="14">
        <f t="shared" si="24"/>
        <v>39.4</v>
      </c>
      <c r="AA34" s="14">
        <f t="shared" si="25"/>
        <v>38.1</v>
      </c>
      <c r="AB34" s="42">
        <f t="shared" si="26"/>
        <v>35.5</v>
      </c>
      <c r="AC34" s="21">
        <f t="shared" si="17"/>
        <v>208.80249999999967</v>
      </c>
      <c r="AD34" s="21">
        <f t="shared" si="27"/>
        <v>338.56000000000023</v>
      </c>
      <c r="AE34" s="21">
        <f t="shared" si="28"/>
        <v>392.03999999999991</v>
      </c>
      <c r="AF34" s="21">
        <f t="shared" si="29"/>
        <v>464.40249999999958</v>
      </c>
      <c r="AG34" s="14">
        <f t="shared" si="30"/>
        <v>767.2899999999994</v>
      </c>
      <c r="AH34" s="14">
        <f t="shared" si="31"/>
        <v>1017.6100000000004</v>
      </c>
      <c r="AI34" s="14">
        <f t="shared" si="32"/>
        <v>1572.1224999999999</v>
      </c>
      <c r="AJ34" s="14">
        <f t="shared" si="33"/>
        <v>1989.16</v>
      </c>
      <c r="AK34" s="14">
        <f t="shared" si="34"/>
        <v>2106.81</v>
      </c>
      <c r="AL34" s="14">
        <f t="shared" si="35"/>
        <v>2352.25</v>
      </c>
    </row>
    <row r="35" spans="1:38" s="8" customFormat="1" x14ac:dyDescent="0.2">
      <c r="A35" s="53">
        <v>43921</v>
      </c>
      <c r="B35" s="49">
        <v>2777</v>
      </c>
      <c r="C35" s="13">
        <f t="shared" si="2"/>
        <v>196</v>
      </c>
      <c r="D35" s="7">
        <f t="shared" si="3"/>
        <v>7.5939558310732277E-2</v>
      </c>
      <c r="E35" s="6"/>
      <c r="F35" s="47">
        <v>92</v>
      </c>
      <c r="G35" s="47">
        <f t="shared" si="1"/>
        <v>92</v>
      </c>
      <c r="H35" s="28">
        <f t="shared" si="4"/>
        <v>5.95</v>
      </c>
      <c r="I35" s="19">
        <f t="shared" si="5"/>
        <v>6.25</v>
      </c>
      <c r="J35" s="19">
        <f t="shared" si="6"/>
        <v>9.25</v>
      </c>
      <c r="K35" s="19">
        <f t="shared" si="7"/>
        <v>10.75</v>
      </c>
      <c r="L35" s="19">
        <f t="shared" si="8"/>
        <v>14.600000000000001</v>
      </c>
      <c r="M35" s="19">
        <f t="shared" si="9"/>
        <v>11</v>
      </c>
      <c r="N35" s="19">
        <f t="shared" si="10"/>
        <v>10.3</v>
      </c>
      <c r="O35" s="19">
        <f t="shared" si="11"/>
        <v>7.4</v>
      </c>
      <c r="P35" s="19">
        <f t="shared" si="12"/>
        <v>2.3000000000000003</v>
      </c>
      <c r="Q35" s="19">
        <f t="shared" si="13"/>
        <v>7.8500000000000005</v>
      </c>
      <c r="R35" s="19"/>
      <c r="S35" s="28">
        <f t="shared" si="16"/>
        <v>68.100000000000009</v>
      </c>
      <c r="T35" s="19">
        <f t="shared" si="18"/>
        <v>69.550000000000011</v>
      </c>
      <c r="U35" s="19">
        <f t="shared" si="19"/>
        <v>65.599999999999994</v>
      </c>
      <c r="V35" s="19">
        <f t="shared" si="20"/>
        <v>64.2</v>
      </c>
      <c r="W35" s="19">
        <f t="shared" si="21"/>
        <v>62.45000000000001</v>
      </c>
      <c r="X35" s="19">
        <f t="shared" si="22"/>
        <v>56.300000000000011</v>
      </c>
      <c r="Y35" s="19">
        <f t="shared" si="23"/>
        <v>52.099999999999994</v>
      </c>
      <c r="Z35" s="19">
        <f t="shared" si="24"/>
        <v>44.35</v>
      </c>
      <c r="AA35" s="19">
        <f t="shared" si="25"/>
        <v>39.4</v>
      </c>
      <c r="AB35" s="33">
        <f t="shared" si="26"/>
        <v>38.1</v>
      </c>
      <c r="AC35" s="19">
        <f t="shared" si="17"/>
        <v>571.20999999999958</v>
      </c>
      <c r="AD35" s="19">
        <f t="shared" si="27"/>
        <v>504.00249999999949</v>
      </c>
      <c r="AE35" s="19">
        <f>($F35-U35)^2</f>
        <v>696.96000000000026</v>
      </c>
      <c r="AF35" s="19">
        <f t="shared" si="29"/>
        <v>772.8399999999998</v>
      </c>
      <c r="AG35" s="19">
        <f t="shared" si="30"/>
        <v>873.20249999999942</v>
      </c>
      <c r="AH35" s="19">
        <f t="shared" si="31"/>
        <v>1274.4899999999991</v>
      </c>
      <c r="AI35" s="19">
        <f t="shared" si="32"/>
        <v>1592.0100000000004</v>
      </c>
      <c r="AJ35" s="19">
        <f>($F35-Z35)^2</f>
        <v>2270.5225</v>
      </c>
      <c r="AK35" s="19">
        <f t="shared" si="34"/>
        <v>2766.76</v>
      </c>
      <c r="AL35" s="19">
        <f t="shared" si="35"/>
        <v>2905.21</v>
      </c>
    </row>
    <row r="36" spans="1:38" x14ac:dyDescent="0.2">
      <c r="A36" s="1"/>
      <c r="B36" s="12"/>
      <c r="C36" s="12"/>
      <c r="D36" s="5"/>
      <c r="H36" s="27"/>
      <c r="I36" s="21"/>
      <c r="J36" s="21"/>
      <c r="K36" s="21"/>
      <c r="L36" s="14"/>
      <c r="M36" s="14"/>
      <c r="N36" s="14"/>
      <c r="O36" s="14"/>
      <c r="P36" s="14"/>
      <c r="Q36" s="14"/>
      <c r="R36" s="50"/>
      <c r="S36" s="27"/>
      <c r="T36" s="21"/>
      <c r="U36" s="21"/>
      <c r="V36" s="21"/>
      <c r="W36" s="14"/>
      <c r="X36" s="14"/>
      <c r="Y36" s="14"/>
      <c r="Z36" s="14"/>
      <c r="AA36" s="14"/>
      <c r="AB36" s="42"/>
    </row>
    <row r="37" spans="1:38" x14ac:dyDescent="0.2">
      <c r="A37" s="1"/>
      <c r="B37" s="12"/>
      <c r="C37" s="12"/>
      <c r="D37" s="5"/>
      <c r="H37" s="27"/>
      <c r="I37" s="21"/>
      <c r="J37" s="21"/>
      <c r="K37" s="21"/>
      <c r="L37" s="14"/>
      <c r="M37" s="14"/>
      <c r="N37" s="14"/>
      <c r="O37" s="14"/>
      <c r="P37" s="14"/>
      <c r="Q37" s="14"/>
      <c r="R37" s="14"/>
      <c r="S37" s="27"/>
      <c r="T37" s="21"/>
      <c r="U37" s="21"/>
      <c r="V37" s="21"/>
      <c r="W37" s="14"/>
      <c r="X37" s="14"/>
      <c r="Y37" s="14"/>
      <c r="Z37" s="14"/>
      <c r="AA37" s="14"/>
      <c r="AB37" s="42"/>
    </row>
    <row r="38" spans="1:38" x14ac:dyDescent="0.2">
      <c r="A38" s="1"/>
      <c r="B38" s="12"/>
      <c r="C38" s="12"/>
      <c r="D38" s="5"/>
      <c r="H38" s="27"/>
      <c r="I38" s="21"/>
      <c r="J38" s="21"/>
      <c r="K38" s="21"/>
      <c r="L38" s="14"/>
      <c r="M38" s="14"/>
      <c r="N38" s="14"/>
      <c r="O38" s="14"/>
      <c r="P38" s="14"/>
      <c r="Q38" s="14"/>
      <c r="R38" s="14"/>
      <c r="S38" s="27"/>
      <c r="T38" s="21"/>
      <c r="U38" s="21"/>
      <c r="V38" s="21"/>
      <c r="W38" s="14"/>
      <c r="X38" s="14"/>
      <c r="Y38" s="14"/>
      <c r="Z38" s="14"/>
      <c r="AA38" s="14"/>
      <c r="AB38" s="42"/>
    </row>
    <row r="39" spans="1:38" x14ac:dyDescent="0.2">
      <c r="A39" s="1"/>
      <c r="B39" s="12"/>
      <c r="C39" s="12"/>
      <c r="D39" s="5"/>
      <c r="H39" s="27"/>
      <c r="I39" s="21"/>
      <c r="J39" s="21"/>
      <c r="K39" s="21"/>
      <c r="L39" s="14"/>
      <c r="M39" s="14"/>
      <c r="N39" s="14"/>
      <c r="O39" s="14"/>
      <c r="P39" s="14"/>
      <c r="Q39" s="14"/>
      <c r="R39" s="14"/>
      <c r="S39" s="27"/>
      <c r="T39" s="21"/>
      <c r="U39" s="21"/>
      <c r="V39" s="21"/>
      <c r="W39" s="14"/>
      <c r="X39" s="14"/>
      <c r="Y39" s="14"/>
      <c r="Z39" s="14"/>
      <c r="AA39" s="14"/>
      <c r="AB39" s="42"/>
    </row>
    <row r="40" spans="1:38" x14ac:dyDescent="0.2">
      <c r="A40" s="1"/>
      <c r="B40" s="12"/>
      <c r="C40" s="12"/>
      <c r="D40" s="5"/>
      <c r="H40" s="27"/>
      <c r="I40" s="21"/>
      <c r="J40" s="21"/>
      <c r="K40" s="21"/>
      <c r="L40" s="14"/>
      <c r="M40" s="14"/>
      <c r="N40" s="14"/>
      <c r="O40" s="14"/>
      <c r="P40" s="14"/>
      <c r="Q40" s="14"/>
      <c r="R40" s="14"/>
      <c r="S40" s="27"/>
      <c r="T40" s="21"/>
      <c r="U40" s="21"/>
      <c r="V40" s="21"/>
      <c r="W40" s="14"/>
      <c r="X40" s="14"/>
      <c r="Y40" s="14"/>
      <c r="Z40" s="14"/>
      <c r="AA40" s="14"/>
      <c r="AB40" s="42"/>
    </row>
    <row r="41" spans="1:38" x14ac:dyDescent="0.2">
      <c r="A41" s="1"/>
      <c r="B41" s="12"/>
      <c r="C41" s="12"/>
      <c r="D41" s="5"/>
      <c r="H41" s="27"/>
      <c r="I41" s="21"/>
      <c r="J41" s="21"/>
      <c r="K41" s="21"/>
      <c r="L41" s="14"/>
      <c r="M41" s="14"/>
      <c r="N41" s="14"/>
      <c r="O41" s="14"/>
      <c r="P41" s="14"/>
      <c r="Q41" s="14"/>
      <c r="R41" s="14"/>
      <c r="S41" s="27"/>
      <c r="T41" s="21"/>
      <c r="U41" s="21"/>
      <c r="V41" s="21"/>
      <c r="W41" s="14"/>
      <c r="X41" s="14"/>
      <c r="Y41" s="14"/>
      <c r="Z41" s="14"/>
      <c r="AA41" s="14"/>
      <c r="AB41" s="42"/>
    </row>
    <row r="42" spans="1:38" x14ac:dyDescent="0.2">
      <c r="A42" s="1"/>
      <c r="B42" s="12"/>
      <c r="C42" s="12"/>
      <c r="D42" s="5"/>
      <c r="H42" s="27"/>
      <c r="I42" s="21"/>
      <c r="J42" s="21"/>
      <c r="K42" s="21"/>
      <c r="L42" s="14"/>
      <c r="M42" s="14"/>
      <c r="N42" s="14"/>
      <c r="O42" s="14"/>
      <c r="P42" s="14"/>
      <c r="Q42" s="14"/>
      <c r="R42" s="14"/>
      <c r="S42" s="27"/>
      <c r="T42" s="21"/>
      <c r="U42" s="21"/>
      <c r="V42" s="21"/>
      <c r="W42" s="14"/>
      <c r="X42" s="14"/>
      <c r="Y42" s="14"/>
      <c r="Z42" s="14"/>
      <c r="AA42" s="14"/>
      <c r="AB42" s="42"/>
    </row>
    <row r="43" spans="1:38" x14ac:dyDescent="0.2">
      <c r="A43" s="1"/>
      <c r="B43" s="12"/>
      <c r="C43" s="12"/>
      <c r="D43" s="5"/>
      <c r="H43" s="27"/>
      <c r="I43" s="21"/>
      <c r="J43" s="21"/>
      <c r="K43" s="21"/>
      <c r="L43" s="14"/>
      <c r="M43" s="14"/>
      <c r="N43" s="14"/>
      <c r="O43" s="14"/>
      <c r="P43" s="14"/>
      <c r="Q43" s="14"/>
      <c r="R43" s="14"/>
      <c r="S43" s="27"/>
      <c r="T43" s="21"/>
      <c r="U43" s="21"/>
      <c r="V43" s="21"/>
      <c r="W43" s="14"/>
      <c r="X43" s="14"/>
      <c r="Y43" s="14"/>
      <c r="Z43" s="14"/>
      <c r="AA43" s="14"/>
      <c r="AB43" s="42"/>
    </row>
    <row r="44" spans="1:38" x14ac:dyDescent="0.2">
      <c r="A44" s="1"/>
      <c r="B44" s="12"/>
      <c r="C44" s="12"/>
      <c r="D44" s="5"/>
      <c r="H44" s="27"/>
      <c r="I44" s="21"/>
      <c r="J44" s="21"/>
      <c r="K44" s="21"/>
      <c r="L44" s="14"/>
      <c r="M44" s="14"/>
      <c r="N44" s="14"/>
      <c r="O44" s="14"/>
      <c r="P44" s="14"/>
      <c r="Q44" s="14"/>
      <c r="R44" s="14"/>
      <c r="S44" s="27"/>
      <c r="T44" s="21"/>
      <c r="U44" s="21"/>
      <c r="V44" s="21"/>
      <c r="W44" s="14"/>
      <c r="X44" s="14"/>
      <c r="Y44" s="14"/>
      <c r="Z44" s="14"/>
      <c r="AA44" s="14"/>
      <c r="AB44" s="42"/>
    </row>
    <row r="45" spans="1:38" x14ac:dyDescent="0.2">
      <c r="A45" s="1"/>
      <c r="B45" s="12"/>
      <c r="C45" s="12"/>
      <c r="D45" s="5"/>
      <c r="H45" s="27"/>
      <c r="I45" s="21"/>
      <c r="J45" s="21"/>
      <c r="K45" s="21"/>
      <c r="L45" s="14"/>
      <c r="M45" s="14"/>
      <c r="N45" s="14"/>
      <c r="O45" s="14"/>
      <c r="P45" s="14"/>
      <c r="Q45" s="14"/>
      <c r="R45" s="14"/>
      <c r="S45" s="27"/>
      <c r="T45" s="21"/>
      <c r="U45" s="21"/>
      <c r="V45" s="21"/>
      <c r="W45" s="14"/>
      <c r="X45" s="14"/>
      <c r="Y45" s="14"/>
      <c r="Z45" s="14"/>
      <c r="AA45" s="14"/>
      <c r="AB45" s="42"/>
    </row>
    <row r="46" spans="1:38" x14ac:dyDescent="0.2">
      <c r="A46" s="1"/>
      <c r="B46" s="12"/>
      <c r="C46" s="12"/>
      <c r="D46" s="5"/>
      <c r="H46" s="27"/>
      <c r="I46" s="21"/>
      <c r="J46" s="21"/>
      <c r="K46" s="21"/>
      <c r="L46" s="14"/>
      <c r="M46" s="14"/>
      <c r="N46" s="14"/>
      <c r="O46" s="14"/>
      <c r="P46" s="14"/>
      <c r="Q46" s="14"/>
      <c r="R46" s="14"/>
      <c r="S46" s="27"/>
      <c r="T46" s="21"/>
      <c r="U46" s="21"/>
      <c r="V46" s="21"/>
      <c r="W46" s="14"/>
      <c r="X46" s="14"/>
      <c r="Y46" s="14"/>
      <c r="Z46" s="14"/>
      <c r="AA46" s="14"/>
      <c r="AB46" s="42"/>
    </row>
    <row r="47" spans="1:38" x14ac:dyDescent="0.2">
      <c r="A47" s="1"/>
      <c r="B47" s="12"/>
      <c r="C47" s="12"/>
      <c r="D47" s="5"/>
      <c r="H47" s="27"/>
      <c r="I47" s="21"/>
      <c r="J47" s="21"/>
      <c r="K47" s="21"/>
      <c r="L47" s="14"/>
      <c r="M47" s="14"/>
      <c r="N47" s="14"/>
      <c r="O47" s="14"/>
      <c r="P47" s="14"/>
      <c r="Q47" s="14"/>
      <c r="R47" s="14"/>
      <c r="S47" s="27"/>
      <c r="T47" s="21"/>
      <c r="U47" s="21"/>
      <c r="V47" s="21"/>
      <c r="W47" s="14"/>
      <c r="X47" s="14"/>
      <c r="Y47" s="14"/>
      <c r="Z47" s="14"/>
      <c r="AA47" s="14"/>
      <c r="AB47" s="42"/>
    </row>
    <row r="48" spans="1:38" x14ac:dyDescent="0.2">
      <c r="A48" s="1"/>
      <c r="B48" s="12"/>
      <c r="C48" s="12"/>
      <c r="D48" s="5"/>
      <c r="H48" s="27"/>
      <c r="I48" s="21"/>
      <c r="J48" s="21"/>
      <c r="K48" s="21"/>
      <c r="L48" s="14"/>
      <c r="M48" s="14"/>
      <c r="N48" s="14"/>
      <c r="O48" s="14"/>
      <c r="P48" s="14"/>
      <c r="Q48" s="14"/>
      <c r="R48" s="14"/>
      <c r="S48" s="27"/>
      <c r="T48" s="21"/>
      <c r="U48" s="21"/>
      <c r="V48" s="21"/>
      <c r="W48" s="14"/>
      <c r="X48" s="14"/>
      <c r="Y48" s="14"/>
      <c r="Z48" s="14"/>
      <c r="AA48" s="14"/>
      <c r="AB48" s="42"/>
    </row>
    <row r="49" spans="1:28" x14ac:dyDescent="0.2">
      <c r="A49" s="1"/>
      <c r="B49" s="12"/>
      <c r="C49" s="12"/>
      <c r="D49" s="5"/>
      <c r="H49" s="27"/>
      <c r="I49" s="21"/>
      <c r="J49" s="21"/>
      <c r="K49" s="21"/>
      <c r="L49" s="14"/>
      <c r="M49" s="14"/>
      <c r="N49" s="14"/>
      <c r="O49" s="14"/>
      <c r="P49" s="14"/>
      <c r="Q49" s="14"/>
      <c r="R49" s="14"/>
      <c r="S49" s="27"/>
      <c r="T49" s="21"/>
      <c r="U49" s="21"/>
      <c r="V49" s="21"/>
      <c r="W49" s="14"/>
      <c r="X49" s="14"/>
      <c r="Y49" s="14"/>
      <c r="Z49" s="14"/>
      <c r="AA49" s="14"/>
      <c r="AB49" s="42"/>
    </row>
    <row r="50" spans="1:28" x14ac:dyDescent="0.2">
      <c r="A50" s="1"/>
      <c r="B50" s="12"/>
      <c r="C50" s="12"/>
      <c r="D50" s="5"/>
      <c r="H50" s="27"/>
      <c r="I50" s="21"/>
      <c r="J50" s="21"/>
      <c r="K50" s="21"/>
      <c r="L50" s="14"/>
      <c r="M50" s="14"/>
      <c r="N50" s="14"/>
      <c r="O50" s="14"/>
      <c r="P50" s="14"/>
      <c r="Q50" s="14"/>
      <c r="R50" s="14"/>
      <c r="S50" s="27"/>
      <c r="T50" s="21"/>
      <c r="U50" s="21"/>
      <c r="V50" s="21"/>
      <c r="W50" s="14"/>
      <c r="X50" s="14"/>
      <c r="Y50" s="14"/>
      <c r="Z50" s="14"/>
      <c r="AA50" s="14"/>
      <c r="AB50" s="42"/>
    </row>
    <row r="51" spans="1:28" x14ac:dyDescent="0.2">
      <c r="A51" s="1"/>
      <c r="B51" s="12"/>
      <c r="C51" s="12"/>
      <c r="D51" s="5"/>
      <c r="H51" s="27"/>
      <c r="I51" s="21"/>
      <c r="J51" s="21"/>
      <c r="K51" s="21"/>
      <c r="L51" s="14"/>
      <c r="M51" s="14"/>
      <c r="N51" s="14"/>
      <c r="O51" s="14"/>
      <c r="P51" s="14"/>
      <c r="Q51" s="14"/>
      <c r="R51" s="14"/>
      <c r="S51" s="27"/>
      <c r="T51" s="21"/>
      <c r="U51" s="21"/>
      <c r="V51" s="21"/>
      <c r="W51" s="14"/>
      <c r="X51" s="14"/>
      <c r="Y51" s="14"/>
      <c r="Z51" s="14"/>
      <c r="AA51" s="14"/>
      <c r="AB51" s="42"/>
    </row>
    <row r="52" spans="1:28" x14ac:dyDescent="0.2">
      <c r="A52" s="1"/>
      <c r="B52" s="12"/>
      <c r="C52" s="12"/>
      <c r="D52" s="5"/>
      <c r="H52" s="27"/>
      <c r="I52" s="21"/>
      <c r="J52" s="21"/>
      <c r="K52" s="21"/>
      <c r="L52" s="14"/>
      <c r="M52" s="14"/>
      <c r="N52" s="14"/>
      <c r="O52" s="14"/>
      <c r="P52" s="14"/>
      <c r="Q52" s="14"/>
      <c r="R52" s="14"/>
      <c r="S52" s="27"/>
      <c r="T52" s="21"/>
      <c r="U52" s="21"/>
      <c r="V52" s="21"/>
      <c r="W52" s="14"/>
      <c r="X52" s="14"/>
      <c r="Y52" s="14"/>
      <c r="Z52" s="14"/>
      <c r="AA52" s="14"/>
      <c r="AB52" s="42"/>
    </row>
    <row r="53" spans="1:28" x14ac:dyDescent="0.2">
      <c r="A53" s="1"/>
      <c r="B53" s="12"/>
      <c r="C53" s="12"/>
      <c r="D53" s="5"/>
      <c r="H53" s="27"/>
      <c r="I53" s="21"/>
      <c r="J53" s="21"/>
      <c r="K53" s="21"/>
      <c r="L53" s="14"/>
      <c r="M53" s="14"/>
      <c r="N53" s="14"/>
      <c r="O53" s="14"/>
      <c r="P53" s="14"/>
      <c r="Q53" s="14"/>
      <c r="R53" s="14"/>
      <c r="S53" s="27"/>
      <c r="T53" s="21"/>
      <c r="U53" s="21"/>
      <c r="V53" s="21"/>
      <c r="W53" s="14"/>
      <c r="X53" s="14"/>
      <c r="Y53" s="14"/>
      <c r="Z53" s="14"/>
      <c r="AA53" s="14"/>
      <c r="AB53" s="42"/>
    </row>
    <row r="54" spans="1:28" x14ac:dyDescent="0.2">
      <c r="A54" s="1"/>
      <c r="B54" s="12"/>
      <c r="C54" s="12"/>
      <c r="D54" s="5"/>
      <c r="H54" s="27"/>
      <c r="I54" s="21"/>
      <c r="J54" s="21"/>
      <c r="K54" s="21"/>
      <c r="L54" s="14"/>
      <c r="M54" s="14"/>
      <c r="N54" s="14"/>
      <c r="O54" s="14"/>
      <c r="P54" s="14"/>
      <c r="Q54" s="14"/>
      <c r="R54" s="14"/>
      <c r="S54" s="27"/>
      <c r="T54" s="21"/>
      <c r="U54" s="21"/>
      <c r="V54" s="21"/>
      <c r="W54" s="14"/>
      <c r="X54" s="14"/>
      <c r="Y54" s="14"/>
      <c r="Z54" s="14"/>
      <c r="AA54" s="14"/>
      <c r="AB54" s="42"/>
    </row>
    <row r="55" spans="1:28" x14ac:dyDescent="0.2">
      <c r="A55" s="1"/>
      <c r="B55" s="12"/>
      <c r="C55" s="12"/>
      <c r="D55" s="5"/>
      <c r="H55" s="27"/>
      <c r="I55" s="21"/>
      <c r="J55" s="21"/>
      <c r="K55" s="21"/>
      <c r="L55" s="14"/>
      <c r="M55" s="14"/>
      <c r="N55" s="14"/>
      <c r="O55" s="14"/>
      <c r="P55" s="14"/>
      <c r="Q55" s="14"/>
      <c r="R55" s="14"/>
      <c r="S55" s="27"/>
      <c r="T55" s="21"/>
      <c r="U55" s="21"/>
      <c r="V55" s="21"/>
      <c r="W55" s="14"/>
      <c r="X55" s="14"/>
      <c r="Y55" s="14"/>
      <c r="Z55" s="14"/>
      <c r="AA55" s="14"/>
      <c r="AB55" s="42"/>
    </row>
    <row r="56" spans="1:28" x14ac:dyDescent="0.2">
      <c r="A56" s="1"/>
      <c r="B56" s="12"/>
      <c r="C56" s="12"/>
      <c r="D56" s="5"/>
      <c r="H56" s="27"/>
      <c r="I56" s="21"/>
      <c r="J56" s="21"/>
      <c r="K56" s="21"/>
      <c r="L56" s="14"/>
      <c r="M56" s="14"/>
      <c r="N56" s="14"/>
      <c r="O56" s="14"/>
      <c r="P56" s="14"/>
      <c r="Q56" s="14"/>
      <c r="R56" s="14"/>
      <c r="S56" s="27"/>
      <c r="T56" s="21"/>
      <c r="U56" s="21"/>
      <c r="V56" s="21"/>
      <c r="W56" s="14"/>
      <c r="X56" s="14"/>
      <c r="Y56" s="14"/>
      <c r="Z56" s="14"/>
      <c r="AA56" s="14"/>
      <c r="AB56" s="42"/>
    </row>
    <row r="57" spans="1:28" x14ac:dyDescent="0.2">
      <c r="A57" s="1"/>
      <c r="B57" s="12"/>
      <c r="C57" s="12"/>
      <c r="D57" s="5"/>
      <c r="H57" s="27"/>
      <c r="I57" s="21"/>
      <c r="J57" s="21"/>
      <c r="K57" s="21"/>
      <c r="L57" s="14"/>
      <c r="M57" s="14"/>
      <c r="N57" s="14"/>
      <c r="O57" s="14"/>
      <c r="P57" s="14"/>
      <c r="Q57" s="14"/>
      <c r="R57" s="14"/>
      <c r="S57" s="27"/>
      <c r="T57" s="21"/>
      <c r="U57" s="21"/>
      <c r="V57" s="21"/>
      <c r="W57" s="14"/>
      <c r="X57" s="14"/>
      <c r="Y57" s="14"/>
      <c r="Z57" s="14"/>
      <c r="AA57" s="14"/>
      <c r="AB57" s="42"/>
    </row>
    <row r="58" spans="1:28" x14ac:dyDescent="0.2">
      <c r="A58" s="1"/>
      <c r="B58" s="12"/>
      <c r="C58" s="12"/>
      <c r="D58" s="5"/>
      <c r="H58" s="27"/>
      <c r="I58" s="21"/>
      <c r="J58" s="21"/>
      <c r="K58" s="21"/>
      <c r="L58" s="14"/>
      <c r="M58" s="14"/>
      <c r="N58" s="14"/>
      <c r="O58" s="14"/>
      <c r="P58" s="14"/>
      <c r="Q58" s="14"/>
      <c r="R58" s="14"/>
    </row>
    <row r="59" spans="1:28" x14ac:dyDescent="0.2">
      <c r="A59" s="1"/>
      <c r="B59" s="12"/>
      <c r="C59" s="12"/>
      <c r="D59" s="5"/>
      <c r="H59" s="27"/>
      <c r="I59" s="21"/>
      <c r="J59" s="21"/>
      <c r="K59" s="21"/>
      <c r="L59" s="14"/>
      <c r="M59" s="14"/>
      <c r="N59" s="14"/>
      <c r="O59" s="14"/>
      <c r="P59" s="14"/>
      <c r="Q59" s="14"/>
      <c r="R59" s="14"/>
    </row>
    <row r="60" spans="1:28" x14ac:dyDescent="0.2">
      <c r="A60" s="1"/>
      <c r="B60" s="12"/>
      <c r="C60" s="12"/>
      <c r="D60" s="5"/>
      <c r="H60" s="27"/>
      <c r="I60" s="21"/>
      <c r="J60" s="21"/>
      <c r="K60" s="21"/>
      <c r="L60" s="14"/>
      <c r="M60" s="14"/>
      <c r="N60" s="14"/>
      <c r="O60" s="14"/>
      <c r="P60" s="14"/>
      <c r="Q60" s="14"/>
      <c r="R60" s="14"/>
    </row>
    <row r="61" spans="1:28" x14ac:dyDescent="0.2">
      <c r="A61" s="1"/>
      <c r="B61" s="12"/>
      <c r="C61" s="12"/>
      <c r="D61" s="5"/>
      <c r="H61" s="27"/>
      <c r="I61" s="21"/>
      <c r="J61" s="21"/>
      <c r="K61" s="21"/>
      <c r="L61" s="14"/>
      <c r="M61" s="14"/>
      <c r="N61" s="14"/>
      <c r="O61" s="14"/>
      <c r="P61" s="14"/>
      <c r="Q61" s="14"/>
      <c r="R61" s="14"/>
    </row>
    <row r="62" spans="1:28" x14ac:dyDescent="0.2">
      <c r="A62" s="1"/>
      <c r="B62" s="12"/>
      <c r="C62" s="12"/>
      <c r="D62" s="5"/>
      <c r="H62" s="27"/>
      <c r="I62" s="21"/>
      <c r="J62" s="21"/>
      <c r="K62" s="21"/>
      <c r="L62" s="14"/>
      <c r="M62" s="14"/>
      <c r="N62" s="14"/>
      <c r="O62" s="14"/>
      <c r="P62" s="14"/>
      <c r="Q62" s="14"/>
      <c r="R62" s="14"/>
    </row>
    <row r="63" spans="1:28" x14ac:dyDescent="0.2">
      <c r="A63" s="1"/>
      <c r="B63" s="12"/>
      <c r="C63" s="12"/>
      <c r="D63" s="5"/>
      <c r="H63" s="27"/>
      <c r="I63" s="21"/>
      <c r="J63" s="21"/>
      <c r="K63" s="21"/>
      <c r="L63" s="14"/>
      <c r="M63" s="14"/>
      <c r="N63" s="14"/>
      <c r="O63" s="14"/>
      <c r="P63" s="14"/>
      <c r="Q63" s="14"/>
      <c r="R63" s="14"/>
    </row>
    <row r="64" spans="1:28" x14ac:dyDescent="0.2">
      <c r="A64" s="1"/>
      <c r="B64" s="12"/>
      <c r="C64" s="12"/>
      <c r="D64" s="5"/>
      <c r="H64" s="27"/>
      <c r="I64" s="21"/>
      <c r="J64" s="21"/>
      <c r="K64" s="21"/>
      <c r="L64" s="14"/>
      <c r="M64" s="14"/>
      <c r="N64" s="14"/>
      <c r="O64" s="14"/>
      <c r="P64" s="14"/>
      <c r="Q64" s="14"/>
      <c r="R64" s="14"/>
    </row>
    <row r="65" spans="1:18" x14ac:dyDescent="0.2">
      <c r="A65" s="1"/>
      <c r="B65" s="12"/>
      <c r="C65" s="12"/>
      <c r="D65" s="5"/>
      <c r="H65" s="27"/>
      <c r="I65" s="21"/>
      <c r="J65" s="21"/>
      <c r="K65" s="21"/>
      <c r="L65" s="14"/>
      <c r="M65" s="14"/>
      <c r="N65" s="14"/>
      <c r="O65" s="14"/>
      <c r="P65" s="14"/>
      <c r="Q65" s="14"/>
      <c r="R65" s="14"/>
    </row>
  </sheetData>
  <conditionalFormatting sqref="S3:AB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K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CA461-EA0D-8440-B4E5-66C9E17E90B1}">
  <dimension ref="A1:K6"/>
  <sheetViews>
    <sheetView workbookViewId="0"/>
  </sheetViews>
  <sheetFormatPr baseColWidth="10" defaultRowHeight="16" x14ac:dyDescent="0.2"/>
  <sheetData>
    <row r="1" spans="1:11" x14ac:dyDescent="0.2">
      <c r="A1" s="51" t="s">
        <v>20</v>
      </c>
      <c r="B1" s="21"/>
      <c r="C1" s="21"/>
      <c r="D1" s="21"/>
      <c r="E1" s="14"/>
      <c r="F1" s="14"/>
      <c r="G1" s="14"/>
      <c r="H1" s="14"/>
      <c r="I1" s="14"/>
      <c r="J1" s="21"/>
      <c r="K1" s="18"/>
    </row>
    <row r="2" spans="1:11" x14ac:dyDescent="0.2">
      <c r="A2" s="51" t="s">
        <v>6</v>
      </c>
      <c r="B2" s="16" t="s">
        <v>14</v>
      </c>
      <c r="C2" s="16" t="s">
        <v>15</v>
      </c>
      <c r="D2" s="16" t="s">
        <v>13</v>
      </c>
      <c r="E2" s="35" t="s">
        <v>7</v>
      </c>
      <c r="F2" s="35" t="s">
        <v>8</v>
      </c>
      <c r="G2" s="35" t="s">
        <v>9</v>
      </c>
      <c r="H2" s="35" t="s">
        <v>10</v>
      </c>
      <c r="I2" s="35" t="s">
        <v>11</v>
      </c>
      <c r="J2" s="16" t="s">
        <v>12</v>
      </c>
      <c r="K2" s="18"/>
    </row>
    <row r="3" spans="1:11" x14ac:dyDescent="0.2">
      <c r="A3" s="27" t="s">
        <v>21</v>
      </c>
      <c r="B3" s="21"/>
      <c r="C3" s="21"/>
      <c r="D3" s="21"/>
      <c r="E3" s="14"/>
      <c r="F3" s="14"/>
      <c r="G3" s="14"/>
      <c r="H3" s="14"/>
      <c r="I3" s="14"/>
      <c r="J3" s="21"/>
      <c r="K3" s="18"/>
    </row>
    <row r="4" spans="1:11" x14ac:dyDescent="0.2">
      <c r="A4" s="31">
        <f>(CORREL('In-sample (7 days)'!$G$15:'In-sample (7 days)'!$G$35,'In-sample (7 days)'!S15:'In-sample (7 days)'!S35))^2</f>
        <v>0.87668165968114664</v>
      </c>
      <c r="B4" s="37">
        <f>(CORREL('In-sample (7 days)'!$G$15:'In-sample (7 days)'!$G$35,'In-sample (7 days)'!T15:'In-sample (7 days)'!T35))^2</f>
        <v>0.91156026987910266</v>
      </c>
      <c r="C4" s="37">
        <f>(CORREL('In-sample (7 days)'!$G$15:'In-sample (7 days)'!$G$35,'In-sample (7 days)'!U15:'In-sample (7 days)'!U35))^2</f>
        <v>0.93145329077383321</v>
      </c>
      <c r="D4" s="37">
        <f>(CORREL('In-sample (7 days)'!$G$15:'In-sample (7 days)'!$G$35,'In-sample (7 days)'!V15:'In-sample (7 days)'!V35))^2</f>
        <v>0.95854090428749472</v>
      </c>
      <c r="E4" s="37">
        <f>(CORREL('In-sample (7 days)'!$G$15:'In-sample (7 days)'!$G$35,'In-sample (7 days)'!W15:'In-sample (7 days)'!W35))^2</f>
        <v>0.97515236026027829</v>
      </c>
      <c r="F4" s="37">
        <f>(CORREL('In-sample (7 days)'!$G$15:'In-sample (7 days)'!$G$35,'In-sample (7 days)'!X15:'In-sample (7 days)'!X35))^2</f>
        <v>0.98366958607197452</v>
      </c>
      <c r="G4" s="37">
        <f>(CORREL('In-sample (7 days)'!$G$15:'In-sample (7 days)'!$G$35,'In-sample (7 days)'!Y15:'In-sample (7 days)'!Y35))^2</f>
        <v>0.98352060893065973</v>
      </c>
      <c r="H4" s="37">
        <f>(CORREL('In-sample (7 days)'!$G$15:'In-sample (7 days)'!$G$35,'In-sample (7 days)'!Z15:'In-sample (7 days)'!Z35))^2</f>
        <v>0.9807585204338477</v>
      </c>
      <c r="I4" s="37">
        <f>(CORREL('In-sample (7 days)'!$G$15:'In-sample (7 days)'!$G$35,'In-sample (7 days)'!AA15:'In-sample (7 days)'!AA35))^2</f>
        <v>0.97465238280721589</v>
      </c>
      <c r="J4" s="37">
        <f>(CORREL('In-sample (7 days)'!$G$15:'In-sample (7 days)'!$G$35,'In-sample (7 days)'!AB15:'In-sample (7 days)'!AB35))^2</f>
        <v>0.96741155532859868</v>
      </c>
      <c r="K4" s="18"/>
    </row>
    <row r="5" spans="1:11" x14ac:dyDescent="0.2">
      <c r="A5" s="27" t="s">
        <v>22</v>
      </c>
      <c r="B5" s="21"/>
      <c r="C5" s="21"/>
      <c r="D5" s="21"/>
      <c r="E5" s="21"/>
      <c r="F5" s="21"/>
      <c r="G5" s="21"/>
      <c r="H5" s="21"/>
      <c r="I5" s="21"/>
      <c r="J5" s="21"/>
      <c r="K5" s="18"/>
    </row>
    <row r="6" spans="1:11" x14ac:dyDescent="0.2">
      <c r="A6" s="31">
        <f>SQRT(AVERAGE('In-sample (7 days)'!AC15:'In-sample (7 days)'!AC35))</f>
        <v>12.295987537559133</v>
      </c>
      <c r="B6" s="37">
        <f>SQRT(AVERAGE('In-sample (7 days)'!AD15:'In-sample (7 days)'!AD35))</f>
        <v>9.9717398300444646</v>
      </c>
      <c r="C6" s="37">
        <f>SQRT(AVERAGE('In-sample (7 days)'!AE15:'In-sample (7 days)'!AE35))</f>
        <v>9.2348331255709688</v>
      </c>
      <c r="D6" s="37">
        <f>SQRT(AVERAGE('In-sample (7 days)'!AF15:'In-sample (7 days)'!AF35))</f>
        <v>9.475676882468731</v>
      </c>
      <c r="E6" s="37">
        <f>SQRT(AVERAGE('In-sample (7 days)'!AG15:'In-sample (7 days)'!AG35))</f>
        <v>11.30174343904093</v>
      </c>
      <c r="F6" s="37">
        <f>SQRT(AVERAGE('In-sample (7 days)'!AH15:'In-sample (7 days)'!AH35))</f>
        <v>14.125989219469602</v>
      </c>
      <c r="G6" s="37">
        <f>SQRT(AVERAGE('In-sample (7 days)'!AI15:'In-sample (7 days)'!AI35))</f>
        <v>17.070389986339336</v>
      </c>
      <c r="H6" s="37">
        <f>SQRT(AVERAGE('In-sample (7 days)'!AJ15:'In-sample (7 days)'!AJ35))</f>
        <v>20.045335522022977</v>
      </c>
      <c r="I6" s="37">
        <f>SQRT(AVERAGE('In-sample (7 days)'!AK15:'In-sample (7 days)'!AK35))</f>
        <v>22.57426104891945</v>
      </c>
      <c r="J6" s="37">
        <f>SQRT(AVERAGE('In-sample (7 days)'!AL15:'In-sample (7 days)'!AL35))</f>
        <v>24.879289532039451</v>
      </c>
      <c r="K6" s="18"/>
    </row>
  </sheetData>
  <conditionalFormatting sqref="A6:J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:J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F8492-3FD6-4A4B-897B-5183A3D87C8F}">
  <dimension ref="A1:AC782"/>
  <sheetViews>
    <sheetView zoomScale="90" zoomScaleNormal="90" workbookViewId="0">
      <pane xSplit="1" topLeftCell="B1" activePane="topRight" state="frozen"/>
      <selection pane="topRight"/>
    </sheetView>
  </sheetViews>
  <sheetFormatPr baseColWidth="10" defaultRowHeight="16" x14ac:dyDescent="0.2"/>
  <cols>
    <col min="1" max="1" width="10.83203125" style="54"/>
    <col min="2" max="2" width="23.5" style="3" customWidth="1"/>
    <col min="3" max="3" width="33.33203125" style="3" customWidth="1"/>
    <col min="4" max="4" width="22.33203125" style="3" bestFit="1" customWidth="1"/>
    <col min="5" max="5" width="17.5" style="3" hidden="1" customWidth="1"/>
    <col min="6" max="6" width="28.33203125" style="3" bestFit="1" customWidth="1"/>
    <col min="7" max="7" width="19" style="3" bestFit="1" customWidth="1"/>
    <col min="8" max="8" width="15.33203125" style="3" customWidth="1"/>
    <col min="9" max="9" width="19" style="10" customWidth="1"/>
    <col min="10" max="12" width="19" style="15" customWidth="1"/>
    <col min="13" max="13" width="16.6640625" customWidth="1"/>
    <col min="14" max="14" width="16.6640625" bestFit="1" customWidth="1"/>
    <col min="15" max="15" width="15.83203125" bestFit="1" customWidth="1"/>
    <col min="16" max="17" width="15.5" bestFit="1" customWidth="1"/>
    <col min="18" max="18" width="16.6640625" bestFit="1" customWidth="1"/>
    <col min="20" max="20" width="10.83203125" style="9"/>
    <col min="24" max="24" width="21.5" style="64" bestFit="1" customWidth="1"/>
    <col min="29" max="29" width="13.1640625" style="38" bestFit="1" customWidth="1"/>
  </cols>
  <sheetData>
    <row r="1" spans="1:29" x14ac:dyDescent="0.2">
      <c r="A1" s="52" t="s">
        <v>0</v>
      </c>
      <c r="B1" s="3" t="s">
        <v>25</v>
      </c>
      <c r="D1" s="11">
        <v>0.05</v>
      </c>
      <c r="F1" s="3" t="s">
        <v>46</v>
      </c>
      <c r="G1" s="25">
        <f>LN(2)/LN(1+D1)</f>
        <v>14.206699082890461</v>
      </c>
      <c r="H1" s="3" t="s">
        <v>27</v>
      </c>
      <c r="I1" s="3" t="s">
        <v>24</v>
      </c>
      <c r="J1"/>
      <c r="K1"/>
      <c r="L1" s="2">
        <v>0.05</v>
      </c>
      <c r="X1" s="61"/>
    </row>
    <row r="2" spans="1:29" s="8" customFormat="1" x14ac:dyDescent="0.2">
      <c r="A2" s="53"/>
      <c r="B2" s="6"/>
      <c r="C2" s="6" t="s">
        <v>17</v>
      </c>
      <c r="D2" s="56">
        <v>1045</v>
      </c>
      <c r="E2" s="6"/>
      <c r="F2" s="6"/>
      <c r="G2" s="48"/>
      <c r="H2" s="6"/>
      <c r="I2" s="29"/>
      <c r="J2" s="6"/>
      <c r="K2" s="6"/>
      <c r="L2" s="6"/>
      <c r="P2" s="30"/>
      <c r="T2" s="57"/>
      <c r="X2" s="62"/>
      <c r="AC2" s="39"/>
    </row>
    <row r="3" spans="1:29" x14ac:dyDescent="0.2">
      <c r="B3" s="3" t="s">
        <v>28</v>
      </c>
      <c r="I3" s="26" t="s">
        <v>43</v>
      </c>
      <c r="J3" s="36"/>
      <c r="K3" s="36"/>
      <c r="L3" s="36"/>
      <c r="T3" s="26" t="s">
        <v>26</v>
      </c>
      <c r="U3" s="25"/>
      <c r="V3" s="25"/>
      <c r="W3" s="25"/>
      <c r="X3" s="63"/>
      <c r="Y3" s="4"/>
      <c r="Z3" s="4"/>
      <c r="AA3" s="4"/>
      <c r="AB3" s="4"/>
      <c r="AC3" s="40"/>
    </row>
    <row r="4" spans="1:29" s="8" customFormat="1" x14ac:dyDescent="0.2">
      <c r="A4" s="53"/>
      <c r="B4" s="6" t="s">
        <v>19</v>
      </c>
      <c r="C4" s="6" t="s">
        <v>29</v>
      </c>
      <c r="D4" s="6" t="s">
        <v>30</v>
      </c>
      <c r="E4" s="6" t="s">
        <v>1</v>
      </c>
      <c r="F4" s="6" t="s">
        <v>47</v>
      </c>
      <c r="G4" s="6" t="s">
        <v>42</v>
      </c>
      <c r="H4" s="6" t="s">
        <v>17</v>
      </c>
      <c r="I4" s="29" t="s">
        <v>32</v>
      </c>
      <c r="J4" s="29" t="s">
        <v>33</v>
      </c>
      <c r="K4" s="29" t="s">
        <v>34</v>
      </c>
      <c r="L4" s="29" t="s">
        <v>35</v>
      </c>
      <c r="M4" s="29" t="s">
        <v>36</v>
      </c>
      <c r="N4" s="29" t="s">
        <v>37</v>
      </c>
      <c r="O4" s="29" t="s">
        <v>38</v>
      </c>
      <c r="P4" s="29" t="s">
        <v>39</v>
      </c>
      <c r="Q4" s="29" t="s">
        <v>40</v>
      </c>
      <c r="R4" s="29" t="s">
        <v>41</v>
      </c>
      <c r="T4" s="29" t="s">
        <v>6</v>
      </c>
      <c r="U4" s="6" t="s">
        <v>14</v>
      </c>
      <c r="V4" s="6" t="s">
        <v>15</v>
      </c>
      <c r="W4" s="6" t="s">
        <v>13</v>
      </c>
      <c r="X4" s="47" t="s">
        <v>48</v>
      </c>
      <c r="Y4" s="6" t="s">
        <v>8</v>
      </c>
      <c r="Z4" s="6" t="s">
        <v>9</v>
      </c>
      <c r="AA4" s="6" t="s">
        <v>10</v>
      </c>
      <c r="AB4" s="6" t="s">
        <v>11</v>
      </c>
      <c r="AC4" s="41" t="s">
        <v>12</v>
      </c>
    </row>
    <row r="5" spans="1:29" x14ac:dyDescent="0.2">
      <c r="A5" s="54">
        <v>43891</v>
      </c>
      <c r="B5" s="3">
        <v>1</v>
      </c>
      <c r="E5" s="3">
        <v>0</v>
      </c>
      <c r="F5" s="3">
        <v>0</v>
      </c>
      <c r="G5" s="3">
        <v>0</v>
      </c>
      <c r="H5" s="12">
        <f>D2</f>
        <v>1045</v>
      </c>
      <c r="I5" s="9"/>
      <c r="J5" s="18"/>
      <c r="K5" s="18"/>
      <c r="L5" s="18"/>
    </row>
    <row r="6" spans="1:29" x14ac:dyDescent="0.2">
      <c r="A6" s="54">
        <v>43892</v>
      </c>
      <c r="B6" s="3">
        <v>3</v>
      </c>
      <c r="C6" s="3">
        <f>B6-B5</f>
        <v>2</v>
      </c>
      <c r="D6" s="5">
        <f>(B6-B5)/B5</f>
        <v>2</v>
      </c>
      <c r="E6" s="3">
        <v>0</v>
      </c>
      <c r="F6" s="3">
        <v>0</v>
      </c>
      <c r="G6" s="3">
        <f t="shared" ref="G6:G19" si="0">F6-F5</f>
        <v>0</v>
      </c>
      <c r="H6" s="22">
        <f>$H$5</f>
        <v>1045</v>
      </c>
      <c r="I6" s="9">
        <f>$G6</f>
        <v>0</v>
      </c>
      <c r="J6" s="18">
        <f>$G6</f>
        <v>0</v>
      </c>
      <c r="K6" s="18">
        <f>$G6</f>
        <v>0</v>
      </c>
      <c r="L6" s="18">
        <f>$G6</f>
        <v>0</v>
      </c>
      <c r="M6">
        <f t="shared" ref="M6:R21" si="1">$G6</f>
        <v>0</v>
      </c>
      <c r="N6">
        <f t="shared" si="1"/>
        <v>0</v>
      </c>
      <c r="O6">
        <f t="shared" si="1"/>
        <v>0</v>
      </c>
      <c r="P6">
        <f t="shared" si="1"/>
        <v>0</v>
      </c>
      <c r="Q6">
        <f t="shared" si="1"/>
        <v>0</v>
      </c>
      <c r="R6">
        <f t="shared" si="1"/>
        <v>0</v>
      </c>
    </row>
    <row r="7" spans="1:29" x14ac:dyDescent="0.2">
      <c r="A7" s="54">
        <v>43893</v>
      </c>
      <c r="B7" s="3">
        <v>6</v>
      </c>
      <c r="C7" s="3">
        <f t="shared" ref="C7:C70" si="2">B7-B6</f>
        <v>3</v>
      </c>
      <c r="D7" s="5">
        <f t="shared" ref="D7:D35" si="3">(B7-B6)/B6</f>
        <v>1</v>
      </c>
      <c r="E7" s="3">
        <v>0</v>
      </c>
      <c r="F7" s="3">
        <v>0</v>
      </c>
      <c r="G7" s="3">
        <f t="shared" si="0"/>
        <v>0</v>
      </c>
      <c r="H7" s="22">
        <f t="shared" ref="H7:H70" si="4">$H$5</f>
        <v>1045</v>
      </c>
      <c r="I7" s="9">
        <f t="shared" ref="I7:R33" si="5">$G7</f>
        <v>0</v>
      </c>
      <c r="J7" s="18">
        <f t="shared" si="5"/>
        <v>0</v>
      </c>
      <c r="K7" s="18">
        <f t="shared" si="5"/>
        <v>0</v>
      </c>
      <c r="L7" s="18">
        <f t="shared" si="5"/>
        <v>0</v>
      </c>
      <c r="M7">
        <f t="shared" si="1"/>
        <v>0</v>
      </c>
      <c r="N7">
        <f t="shared" si="1"/>
        <v>0</v>
      </c>
      <c r="O7">
        <f t="shared" si="1"/>
        <v>0</v>
      </c>
      <c r="P7">
        <f t="shared" si="1"/>
        <v>0</v>
      </c>
      <c r="Q7">
        <f t="shared" si="1"/>
        <v>0</v>
      </c>
      <c r="R7">
        <f t="shared" si="1"/>
        <v>0</v>
      </c>
    </row>
    <row r="8" spans="1:29" x14ac:dyDescent="0.2">
      <c r="A8" s="54">
        <v>43894</v>
      </c>
      <c r="B8" s="3">
        <v>9</v>
      </c>
      <c r="C8" s="3">
        <f t="shared" si="2"/>
        <v>3</v>
      </c>
      <c r="D8" s="5">
        <f t="shared" si="3"/>
        <v>0.5</v>
      </c>
      <c r="E8" s="3">
        <v>0</v>
      </c>
      <c r="F8" s="3">
        <v>0</v>
      </c>
      <c r="G8" s="3">
        <f t="shared" si="0"/>
        <v>0</v>
      </c>
      <c r="H8" s="22">
        <f t="shared" si="4"/>
        <v>1045</v>
      </c>
      <c r="I8" s="9">
        <f t="shared" si="5"/>
        <v>0</v>
      </c>
      <c r="J8" s="18">
        <f t="shared" si="5"/>
        <v>0</v>
      </c>
      <c r="K8" s="18">
        <f t="shared" si="5"/>
        <v>0</v>
      </c>
      <c r="L8" s="18">
        <f t="shared" si="5"/>
        <v>0</v>
      </c>
      <c r="M8">
        <f t="shared" si="1"/>
        <v>0</v>
      </c>
      <c r="N8">
        <f t="shared" si="1"/>
        <v>0</v>
      </c>
      <c r="O8">
        <f t="shared" si="1"/>
        <v>0</v>
      </c>
      <c r="P8">
        <f t="shared" si="1"/>
        <v>0</v>
      </c>
      <c r="Q8">
        <f t="shared" si="1"/>
        <v>0</v>
      </c>
      <c r="R8">
        <f t="shared" si="1"/>
        <v>0</v>
      </c>
    </row>
    <row r="9" spans="1:29" x14ac:dyDescent="0.2">
      <c r="A9" s="54">
        <v>43895</v>
      </c>
      <c r="B9" s="3">
        <v>13</v>
      </c>
      <c r="C9" s="3">
        <f t="shared" si="2"/>
        <v>4</v>
      </c>
      <c r="D9" s="5">
        <f t="shared" si="3"/>
        <v>0.44444444444444442</v>
      </c>
      <c r="E9" s="3">
        <v>0</v>
      </c>
      <c r="F9" s="3">
        <v>0</v>
      </c>
      <c r="G9" s="3">
        <f t="shared" si="0"/>
        <v>0</v>
      </c>
      <c r="H9" s="22">
        <f t="shared" si="4"/>
        <v>1045</v>
      </c>
      <c r="I9" s="9">
        <f t="shared" si="5"/>
        <v>0</v>
      </c>
      <c r="J9" s="18">
        <f t="shared" si="5"/>
        <v>0</v>
      </c>
      <c r="K9" s="18">
        <f t="shared" si="5"/>
        <v>0</v>
      </c>
      <c r="L9" s="18">
        <f t="shared" si="5"/>
        <v>0</v>
      </c>
      <c r="M9">
        <f t="shared" si="1"/>
        <v>0</v>
      </c>
      <c r="N9">
        <f t="shared" si="1"/>
        <v>0</v>
      </c>
      <c r="O9">
        <f t="shared" si="1"/>
        <v>0</v>
      </c>
      <c r="P9">
        <f t="shared" si="1"/>
        <v>0</v>
      </c>
      <c r="Q9">
        <f t="shared" si="1"/>
        <v>0</v>
      </c>
      <c r="R9">
        <f t="shared" si="1"/>
        <v>0</v>
      </c>
    </row>
    <row r="10" spans="1:29" x14ac:dyDescent="0.2">
      <c r="A10" s="54">
        <v>43896</v>
      </c>
      <c r="B10" s="3">
        <v>19</v>
      </c>
      <c r="C10" s="3">
        <f t="shared" si="2"/>
        <v>6</v>
      </c>
      <c r="D10" s="5">
        <f t="shared" si="3"/>
        <v>0.46153846153846156</v>
      </c>
      <c r="E10" s="3">
        <v>4</v>
      </c>
      <c r="F10" s="3">
        <v>0</v>
      </c>
      <c r="G10" s="3">
        <f t="shared" si="0"/>
        <v>0</v>
      </c>
      <c r="H10" s="22">
        <f t="shared" si="4"/>
        <v>1045</v>
      </c>
      <c r="I10" s="9">
        <f t="shared" si="5"/>
        <v>0</v>
      </c>
      <c r="J10" s="18">
        <f t="shared" si="5"/>
        <v>0</v>
      </c>
      <c r="K10" s="18">
        <f t="shared" si="5"/>
        <v>0</v>
      </c>
      <c r="L10" s="18">
        <f t="shared" si="5"/>
        <v>0</v>
      </c>
      <c r="M10">
        <f t="shared" si="1"/>
        <v>0</v>
      </c>
      <c r="N10">
        <f t="shared" si="1"/>
        <v>0</v>
      </c>
      <c r="O10">
        <f t="shared" si="1"/>
        <v>0</v>
      </c>
      <c r="P10">
        <f t="shared" si="1"/>
        <v>0</v>
      </c>
      <c r="Q10">
        <f t="shared" si="1"/>
        <v>0</v>
      </c>
      <c r="R10">
        <f t="shared" si="1"/>
        <v>0</v>
      </c>
    </row>
    <row r="11" spans="1:29" x14ac:dyDescent="0.2">
      <c r="A11" s="54">
        <v>43897</v>
      </c>
      <c r="B11" s="3">
        <v>28</v>
      </c>
      <c r="C11" s="3">
        <f t="shared" si="2"/>
        <v>9</v>
      </c>
      <c r="D11" s="5">
        <f t="shared" si="3"/>
        <v>0.47368421052631576</v>
      </c>
      <c r="E11" s="3">
        <v>4</v>
      </c>
      <c r="F11" s="3">
        <v>0</v>
      </c>
      <c r="G11" s="3">
        <f t="shared" si="0"/>
        <v>0</v>
      </c>
      <c r="H11" s="22">
        <f t="shared" si="4"/>
        <v>1045</v>
      </c>
      <c r="I11" s="9">
        <f t="shared" si="5"/>
        <v>0</v>
      </c>
      <c r="J11" s="18">
        <f t="shared" si="5"/>
        <v>0</v>
      </c>
      <c r="K11" s="18">
        <f t="shared" si="5"/>
        <v>0</v>
      </c>
      <c r="L11" s="18">
        <f t="shared" si="5"/>
        <v>0</v>
      </c>
      <c r="M11">
        <f t="shared" si="1"/>
        <v>0</v>
      </c>
      <c r="N11">
        <f t="shared" si="1"/>
        <v>0</v>
      </c>
      <c r="O11">
        <f t="shared" si="1"/>
        <v>0</v>
      </c>
      <c r="P11">
        <f t="shared" si="1"/>
        <v>0</v>
      </c>
      <c r="Q11">
        <f t="shared" si="1"/>
        <v>0</v>
      </c>
      <c r="R11">
        <f t="shared" si="1"/>
        <v>0</v>
      </c>
    </row>
    <row r="12" spans="1:29" x14ac:dyDescent="0.2">
      <c r="A12" s="54">
        <v>43898</v>
      </c>
      <c r="B12" s="3">
        <v>40</v>
      </c>
      <c r="C12" s="3">
        <f t="shared" si="2"/>
        <v>12</v>
      </c>
      <c r="D12" s="5">
        <f t="shared" si="3"/>
        <v>0.42857142857142855</v>
      </c>
      <c r="E12" s="3">
        <v>4</v>
      </c>
      <c r="F12" s="3">
        <v>0</v>
      </c>
      <c r="G12" s="3">
        <f t="shared" si="0"/>
        <v>0</v>
      </c>
      <c r="H12" s="22">
        <f t="shared" si="4"/>
        <v>1045</v>
      </c>
      <c r="I12" s="9">
        <f t="shared" si="5"/>
        <v>0</v>
      </c>
      <c r="J12" s="18">
        <f t="shared" si="5"/>
        <v>0</v>
      </c>
      <c r="K12" s="18">
        <f t="shared" si="5"/>
        <v>0</v>
      </c>
      <c r="L12" s="18">
        <f t="shared" si="5"/>
        <v>0</v>
      </c>
      <c r="M12">
        <f t="shared" si="1"/>
        <v>0</v>
      </c>
      <c r="N12">
        <f t="shared" si="1"/>
        <v>0</v>
      </c>
      <c r="O12">
        <f t="shared" si="1"/>
        <v>0</v>
      </c>
      <c r="P12">
        <f t="shared" si="1"/>
        <v>0</v>
      </c>
      <c r="Q12">
        <f t="shared" si="1"/>
        <v>0</v>
      </c>
      <c r="R12">
        <f t="shared" si="1"/>
        <v>0</v>
      </c>
    </row>
    <row r="13" spans="1:29" x14ac:dyDescent="0.2">
      <c r="A13" s="54">
        <v>43899</v>
      </c>
      <c r="B13" s="3">
        <v>48</v>
      </c>
      <c r="C13" s="3">
        <f t="shared" si="2"/>
        <v>8</v>
      </c>
      <c r="D13" s="5">
        <f t="shared" si="3"/>
        <v>0.2</v>
      </c>
      <c r="E13" s="3">
        <v>4</v>
      </c>
      <c r="F13" s="3">
        <v>0</v>
      </c>
      <c r="G13" s="3">
        <f t="shared" si="0"/>
        <v>0</v>
      </c>
      <c r="H13" s="22">
        <f t="shared" si="4"/>
        <v>1045</v>
      </c>
      <c r="I13" s="9">
        <f t="shared" si="5"/>
        <v>0</v>
      </c>
      <c r="J13" s="18">
        <f t="shared" si="5"/>
        <v>0</v>
      </c>
      <c r="K13" s="18">
        <f t="shared" si="5"/>
        <v>0</v>
      </c>
      <c r="L13" s="18">
        <f t="shared" si="5"/>
        <v>0</v>
      </c>
      <c r="M13">
        <f t="shared" si="1"/>
        <v>0</v>
      </c>
      <c r="N13">
        <f t="shared" si="1"/>
        <v>0</v>
      </c>
      <c r="O13">
        <f t="shared" si="1"/>
        <v>0</v>
      </c>
      <c r="P13">
        <f t="shared" si="1"/>
        <v>0</v>
      </c>
      <c r="Q13">
        <f t="shared" si="1"/>
        <v>0</v>
      </c>
      <c r="R13">
        <f t="shared" si="1"/>
        <v>0</v>
      </c>
    </row>
    <row r="14" spans="1:29" x14ac:dyDescent="0.2">
      <c r="A14" s="54">
        <v>43900</v>
      </c>
      <c r="B14" s="3">
        <v>58</v>
      </c>
      <c r="C14" s="3">
        <f t="shared" si="2"/>
        <v>10</v>
      </c>
      <c r="D14" s="5">
        <f t="shared" si="3"/>
        <v>0.20833333333333334</v>
      </c>
      <c r="E14" s="3">
        <v>4</v>
      </c>
      <c r="F14" s="3">
        <v>0</v>
      </c>
      <c r="G14" s="3">
        <f t="shared" si="0"/>
        <v>0</v>
      </c>
      <c r="H14" s="22">
        <f t="shared" si="4"/>
        <v>1045</v>
      </c>
      <c r="I14" s="9">
        <f t="shared" si="5"/>
        <v>0</v>
      </c>
      <c r="J14" s="18">
        <f t="shared" si="5"/>
        <v>0</v>
      </c>
      <c r="K14" s="18">
        <f t="shared" si="5"/>
        <v>0</v>
      </c>
      <c r="L14" s="18">
        <f t="shared" si="5"/>
        <v>0</v>
      </c>
      <c r="M14">
        <f t="shared" si="1"/>
        <v>0</v>
      </c>
      <c r="N14">
        <f t="shared" si="1"/>
        <v>0</v>
      </c>
      <c r="O14">
        <f t="shared" si="1"/>
        <v>0</v>
      </c>
      <c r="P14">
        <f t="shared" si="1"/>
        <v>0</v>
      </c>
      <c r="Q14">
        <f t="shared" si="1"/>
        <v>0</v>
      </c>
      <c r="R14">
        <f t="shared" si="1"/>
        <v>0</v>
      </c>
    </row>
    <row r="15" spans="1:29" x14ac:dyDescent="0.2">
      <c r="A15" s="54">
        <v>43901</v>
      </c>
      <c r="B15" s="3">
        <v>81</v>
      </c>
      <c r="C15" s="3">
        <f t="shared" si="2"/>
        <v>23</v>
      </c>
      <c r="D15" s="5">
        <f t="shared" si="3"/>
        <v>0.39655172413793105</v>
      </c>
      <c r="E15" s="3">
        <v>5</v>
      </c>
      <c r="F15" s="3">
        <v>0</v>
      </c>
      <c r="G15" s="3">
        <f t="shared" si="0"/>
        <v>0</v>
      </c>
      <c r="H15" s="22">
        <f t="shared" si="4"/>
        <v>1045</v>
      </c>
      <c r="I15" s="27">
        <f t="shared" si="5"/>
        <v>0</v>
      </c>
      <c r="J15" s="18">
        <f t="shared" si="5"/>
        <v>0</v>
      </c>
      <c r="K15" s="18">
        <f t="shared" si="5"/>
        <v>0</v>
      </c>
      <c r="L15" s="18">
        <f t="shared" si="5"/>
        <v>0</v>
      </c>
      <c r="M15" s="14">
        <f t="shared" si="1"/>
        <v>0</v>
      </c>
      <c r="N15" s="14">
        <f t="shared" si="1"/>
        <v>0</v>
      </c>
      <c r="O15" s="14">
        <f t="shared" si="1"/>
        <v>0</v>
      </c>
      <c r="P15" s="14">
        <f t="shared" si="1"/>
        <v>0</v>
      </c>
      <c r="Q15" s="14">
        <f t="shared" si="1"/>
        <v>0</v>
      </c>
      <c r="R15" s="14">
        <f t="shared" si="1"/>
        <v>0</v>
      </c>
      <c r="S15" s="14"/>
      <c r="T15" s="27"/>
      <c r="U15" s="14"/>
      <c r="V15" s="14"/>
      <c r="W15" s="14"/>
      <c r="X15" s="50"/>
      <c r="Y15" s="14"/>
      <c r="Z15" s="14"/>
      <c r="AA15" s="14"/>
      <c r="AB15" s="14"/>
    </row>
    <row r="16" spans="1:29" x14ac:dyDescent="0.2">
      <c r="A16" s="54">
        <v>43902</v>
      </c>
      <c r="B16" s="3">
        <v>118</v>
      </c>
      <c r="C16" s="3">
        <f t="shared" si="2"/>
        <v>37</v>
      </c>
      <c r="D16" s="5">
        <f t="shared" si="3"/>
        <v>0.4567901234567901</v>
      </c>
      <c r="E16" s="3">
        <v>5</v>
      </c>
      <c r="F16" s="3">
        <v>0</v>
      </c>
      <c r="G16" s="3">
        <f t="shared" si="0"/>
        <v>0</v>
      </c>
      <c r="H16" s="22">
        <f t="shared" si="4"/>
        <v>1045</v>
      </c>
      <c r="I16" s="27">
        <f t="shared" si="5"/>
        <v>0</v>
      </c>
      <c r="J16" s="18">
        <f t="shared" si="5"/>
        <v>0</v>
      </c>
      <c r="K16" s="18">
        <f t="shared" si="5"/>
        <v>0</v>
      </c>
      <c r="L16" s="18">
        <f t="shared" si="5"/>
        <v>0</v>
      </c>
      <c r="M16" s="14">
        <f t="shared" si="1"/>
        <v>0</v>
      </c>
      <c r="N16" s="14">
        <f t="shared" si="1"/>
        <v>0</v>
      </c>
      <c r="O16" s="14">
        <f t="shared" si="1"/>
        <v>0</v>
      </c>
      <c r="P16" s="14">
        <f t="shared" si="1"/>
        <v>0</v>
      </c>
      <c r="Q16" s="14">
        <f t="shared" si="1"/>
        <v>0</v>
      </c>
      <c r="R16" s="14">
        <f t="shared" si="1"/>
        <v>0</v>
      </c>
      <c r="S16" s="14"/>
      <c r="T16" s="27"/>
      <c r="U16" s="14"/>
      <c r="V16" s="14"/>
      <c r="W16" s="14"/>
      <c r="X16" s="50"/>
      <c r="Y16" s="14"/>
      <c r="Z16" s="14"/>
      <c r="AA16" s="14"/>
      <c r="AB16" s="14"/>
    </row>
    <row r="17" spans="1:29" x14ac:dyDescent="0.2">
      <c r="A17" s="54">
        <v>43903</v>
      </c>
      <c r="B17" s="3">
        <v>158</v>
      </c>
      <c r="C17" s="3">
        <f t="shared" si="2"/>
        <v>40</v>
      </c>
      <c r="D17" s="5">
        <f t="shared" si="3"/>
        <v>0.33898305084745761</v>
      </c>
      <c r="E17" s="3">
        <v>8</v>
      </c>
      <c r="F17" s="3">
        <v>0</v>
      </c>
      <c r="G17" s="3">
        <f t="shared" si="0"/>
        <v>0</v>
      </c>
      <c r="H17" s="22">
        <f t="shared" si="4"/>
        <v>1045</v>
      </c>
      <c r="I17" s="27">
        <f t="shared" si="5"/>
        <v>0</v>
      </c>
      <c r="J17" s="18">
        <f t="shared" si="5"/>
        <v>0</v>
      </c>
      <c r="K17" s="18">
        <f t="shared" si="5"/>
        <v>0</v>
      </c>
      <c r="L17" s="18">
        <f t="shared" si="5"/>
        <v>0</v>
      </c>
      <c r="M17" s="14">
        <f t="shared" si="1"/>
        <v>0</v>
      </c>
      <c r="N17" s="14">
        <f t="shared" si="1"/>
        <v>0</v>
      </c>
      <c r="O17" s="14">
        <f t="shared" si="1"/>
        <v>0</v>
      </c>
      <c r="P17" s="14">
        <f t="shared" si="1"/>
        <v>0</v>
      </c>
      <c r="Q17" s="14">
        <f t="shared" si="1"/>
        <v>0</v>
      </c>
      <c r="R17" s="14">
        <f t="shared" si="1"/>
        <v>0</v>
      </c>
      <c r="S17" s="14"/>
      <c r="T17" s="27"/>
      <c r="U17" s="14"/>
      <c r="V17" s="14"/>
      <c r="W17" s="14"/>
      <c r="X17" s="50"/>
      <c r="Y17" s="14"/>
      <c r="Z17" s="14"/>
      <c r="AA17" s="14"/>
      <c r="AB17" s="14"/>
    </row>
    <row r="18" spans="1:29" x14ac:dyDescent="0.2">
      <c r="A18" s="54">
        <v>43904</v>
      </c>
      <c r="B18" s="3">
        <v>263</v>
      </c>
      <c r="C18" s="3">
        <f t="shared" si="2"/>
        <v>105</v>
      </c>
      <c r="D18" s="5">
        <f t="shared" si="3"/>
        <v>0.66455696202531644</v>
      </c>
      <c r="E18" s="3">
        <v>15</v>
      </c>
      <c r="F18" s="3">
        <v>0</v>
      </c>
      <c r="G18" s="3">
        <f t="shared" si="0"/>
        <v>0</v>
      </c>
      <c r="H18" s="22">
        <f t="shared" si="4"/>
        <v>1045</v>
      </c>
      <c r="I18" s="27">
        <f t="shared" si="5"/>
        <v>0</v>
      </c>
      <c r="J18" s="18">
        <f t="shared" si="5"/>
        <v>0</v>
      </c>
      <c r="K18" s="18">
        <f t="shared" si="5"/>
        <v>0</v>
      </c>
      <c r="L18" s="18">
        <f t="shared" si="5"/>
        <v>0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>
        <f t="shared" si="1"/>
        <v>0</v>
      </c>
      <c r="R18" s="14">
        <f t="shared" si="1"/>
        <v>0</v>
      </c>
      <c r="S18" s="14"/>
      <c r="T18" s="27"/>
      <c r="U18" s="14"/>
      <c r="V18" s="14"/>
      <c r="W18" s="14"/>
      <c r="X18" s="50"/>
      <c r="Y18" s="14"/>
      <c r="Z18" s="14"/>
      <c r="AA18" s="14"/>
      <c r="AB18" s="14"/>
    </row>
    <row r="19" spans="1:29" x14ac:dyDescent="0.2">
      <c r="A19" s="54">
        <v>43905</v>
      </c>
      <c r="B19" s="3">
        <v>283</v>
      </c>
      <c r="C19" s="3">
        <f t="shared" si="2"/>
        <v>20</v>
      </c>
      <c r="D19" s="5">
        <f t="shared" si="3"/>
        <v>7.6045627376425853E-2</v>
      </c>
      <c r="E19" s="3">
        <v>16</v>
      </c>
      <c r="F19" s="3">
        <v>0</v>
      </c>
      <c r="G19" s="3">
        <f t="shared" si="0"/>
        <v>0</v>
      </c>
      <c r="H19" s="22">
        <f t="shared" si="4"/>
        <v>1045</v>
      </c>
      <c r="I19" s="27">
        <f t="shared" si="5"/>
        <v>0</v>
      </c>
      <c r="J19" s="18">
        <f t="shared" si="5"/>
        <v>0</v>
      </c>
      <c r="K19" s="18">
        <f t="shared" si="5"/>
        <v>0</v>
      </c>
      <c r="L19" s="18">
        <f t="shared" si="5"/>
        <v>0</v>
      </c>
      <c r="M19" s="14">
        <f t="shared" si="1"/>
        <v>0</v>
      </c>
      <c r="N19" s="14">
        <f t="shared" si="1"/>
        <v>0</v>
      </c>
      <c r="O19" s="14">
        <f t="shared" si="1"/>
        <v>0</v>
      </c>
      <c r="P19" s="14">
        <f t="shared" si="1"/>
        <v>0</v>
      </c>
      <c r="Q19" s="14">
        <f t="shared" si="1"/>
        <v>0</v>
      </c>
      <c r="R19" s="14">
        <f t="shared" si="1"/>
        <v>0</v>
      </c>
      <c r="S19" s="14"/>
      <c r="T19" s="27"/>
      <c r="U19" s="14"/>
      <c r="V19" s="14"/>
      <c r="W19" s="14"/>
      <c r="X19" s="50"/>
      <c r="Y19" s="14"/>
      <c r="Z19" s="14"/>
      <c r="AA19" s="14"/>
      <c r="AB19" s="14"/>
    </row>
    <row r="20" spans="1:29" x14ac:dyDescent="0.2">
      <c r="A20" s="54">
        <v>43906</v>
      </c>
      <c r="B20" s="3">
        <v>332</v>
      </c>
      <c r="C20" s="3">
        <f t="shared" si="2"/>
        <v>49</v>
      </c>
      <c r="D20" s="5">
        <f t="shared" si="3"/>
        <v>0.17314487632508835</v>
      </c>
      <c r="E20" s="3">
        <v>20</v>
      </c>
      <c r="F20" s="3">
        <v>3</v>
      </c>
      <c r="G20" s="3">
        <f>F20-F19</f>
        <v>3</v>
      </c>
      <c r="H20" s="22">
        <f t="shared" si="4"/>
        <v>1045</v>
      </c>
      <c r="I20" s="27">
        <f t="shared" si="5"/>
        <v>3</v>
      </c>
      <c r="J20" s="18">
        <f t="shared" si="5"/>
        <v>3</v>
      </c>
      <c r="K20" s="18">
        <f t="shared" si="5"/>
        <v>3</v>
      </c>
      <c r="L20" s="18">
        <f t="shared" si="5"/>
        <v>3</v>
      </c>
      <c r="M20" s="14">
        <f t="shared" si="1"/>
        <v>3</v>
      </c>
      <c r="N20" s="14">
        <f t="shared" si="1"/>
        <v>3</v>
      </c>
      <c r="O20" s="14">
        <f t="shared" si="1"/>
        <v>3</v>
      </c>
      <c r="P20" s="14">
        <f t="shared" si="1"/>
        <v>3</v>
      </c>
      <c r="Q20" s="14">
        <f t="shared" si="1"/>
        <v>3</v>
      </c>
      <c r="R20" s="14">
        <f t="shared" si="1"/>
        <v>3</v>
      </c>
      <c r="S20" s="14"/>
      <c r="T20" s="27"/>
      <c r="U20" s="14"/>
      <c r="V20" s="14"/>
      <c r="W20" s="14"/>
      <c r="X20" s="50"/>
      <c r="Y20" s="14"/>
      <c r="Z20" s="14"/>
      <c r="AA20" s="14"/>
      <c r="AB20" s="14"/>
    </row>
    <row r="21" spans="1:29" x14ac:dyDescent="0.2">
      <c r="A21" s="54">
        <v>43907</v>
      </c>
      <c r="B21" s="3">
        <v>383</v>
      </c>
      <c r="C21" s="3">
        <f t="shared" si="2"/>
        <v>51</v>
      </c>
      <c r="D21" s="5">
        <f t="shared" si="3"/>
        <v>0.1536144578313253</v>
      </c>
      <c r="E21" s="3">
        <v>21</v>
      </c>
      <c r="F21" s="3">
        <v>4</v>
      </c>
      <c r="G21" s="3">
        <f t="shared" ref="G21:G35" si="6">F21-F20</f>
        <v>1</v>
      </c>
      <c r="H21" s="22">
        <f t="shared" si="4"/>
        <v>1045</v>
      </c>
      <c r="I21" s="27">
        <f t="shared" si="5"/>
        <v>1</v>
      </c>
      <c r="J21" s="18">
        <f t="shared" si="5"/>
        <v>1</v>
      </c>
      <c r="K21" s="18">
        <f t="shared" si="5"/>
        <v>1</v>
      </c>
      <c r="L21" s="18">
        <f t="shared" si="5"/>
        <v>1</v>
      </c>
      <c r="M21" s="14">
        <f t="shared" si="1"/>
        <v>1</v>
      </c>
      <c r="N21" s="14">
        <f t="shared" si="1"/>
        <v>1</v>
      </c>
      <c r="O21" s="14">
        <f t="shared" si="1"/>
        <v>1</v>
      </c>
      <c r="P21" s="14">
        <f t="shared" si="1"/>
        <v>1</v>
      </c>
      <c r="Q21" s="14">
        <f t="shared" si="1"/>
        <v>1</v>
      </c>
      <c r="R21" s="14">
        <f t="shared" si="1"/>
        <v>1</v>
      </c>
      <c r="S21" s="14"/>
      <c r="T21" s="27"/>
      <c r="U21" s="14"/>
      <c r="V21" s="14"/>
      <c r="W21" s="14"/>
      <c r="X21" s="50"/>
      <c r="Y21" s="14"/>
      <c r="Z21" s="14"/>
      <c r="AA21" s="14"/>
      <c r="AB21" s="14"/>
    </row>
    <row r="22" spans="1:29" x14ac:dyDescent="0.2">
      <c r="A22" s="54">
        <v>43908</v>
      </c>
      <c r="B22" s="3">
        <v>519</v>
      </c>
      <c r="C22" s="3">
        <f t="shared" si="2"/>
        <v>136</v>
      </c>
      <c r="D22" s="5">
        <f t="shared" si="3"/>
        <v>0.35509138381201044</v>
      </c>
      <c r="E22" s="3">
        <v>28</v>
      </c>
      <c r="F22" s="3">
        <v>9</v>
      </c>
      <c r="G22" s="3">
        <f t="shared" si="6"/>
        <v>5</v>
      </c>
      <c r="H22" s="22">
        <f t="shared" si="4"/>
        <v>1045</v>
      </c>
      <c r="I22" s="27">
        <f t="shared" si="5"/>
        <v>5</v>
      </c>
      <c r="J22" s="18">
        <f t="shared" si="5"/>
        <v>5</v>
      </c>
      <c r="K22" s="18">
        <f t="shared" si="5"/>
        <v>5</v>
      </c>
      <c r="L22" s="18">
        <f t="shared" si="5"/>
        <v>5</v>
      </c>
      <c r="M22" s="14">
        <f t="shared" si="5"/>
        <v>5</v>
      </c>
      <c r="N22" s="14">
        <f t="shared" si="5"/>
        <v>5</v>
      </c>
      <c r="O22" s="14">
        <f t="shared" si="5"/>
        <v>5</v>
      </c>
      <c r="P22" s="14">
        <f t="shared" si="5"/>
        <v>5</v>
      </c>
      <c r="Q22" s="14">
        <f t="shared" si="5"/>
        <v>5</v>
      </c>
      <c r="R22" s="14">
        <f t="shared" si="5"/>
        <v>5</v>
      </c>
      <c r="S22" s="14"/>
      <c r="T22" s="27"/>
      <c r="U22" s="14"/>
      <c r="V22" s="14"/>
      <c r="W22" s="14"/>
      <c r="X22" s="50"/>
      <c r="Y22" s="14"/>
      <c r="Z22" s="14"/>
      <c r="AA22" s="14"/>
      <c r="AB22" s="14"/>
    </row>
    <row r="23" spans="1:29" x14ac:dyDescent="0.2">
      <c r="A23" s="54">
        <v>43909</v>
      </c>
      <c r="B23" s="3">
        <v>688</v>
      </c>
      <c r="C23" s="3">
        <f t="shared" si="2"/>
        <v>169</v>
      </c>
      <c r="D23" s="5">
        <f t="shared" si="3"/>
        <v>0.32562620423892102</v>
      </c>
      <c r="E23" s="3">
        <v>43</v>
      </c>
      <c r="F23" s="3">
        <v>15</v>
      </c>
      <c r="G23" s="3">
        <f t="shared" si="6"/>
        <v>6</v>
      </c>
      <c r="H23" s="22">
        <f t="shared" si="4"/>
        <v>1045</v>
      </c>
      <c r="I23" s="27">
        <f t="shared" si="5"/>
        <v>6</v>
      </c>
      <c r="J23" s="18">
        <f t="shared" si="5"/>
        <v>6</v>
      </c>
      <c r="K23" s="18">
        <f t="shared" si="5"/>
        <v>6</v>
      </c>
      <c r="L23" s="18">
        <f t="shared" si="5"/>
        <v>6</v>
      </c>
      <c r="M23" s="14">
        <f t="shared" si="5"/>
        <v>6</v>
      </c>
      <c r="N23" s="14">
        <f t="shared" si="5"/>
        <v>6</v>
      </c>
      <c r="O23" s="14">
        <f t="shared" si="5"/>
        <v>6</v>
      </c>
      <c r="P23" s="14">
        <f>$G23</f>
        <v>6</v>
      </c>
      <c r="Q23" s="14">
        <f t="shared" si="5"/>
        <v>6</v>
      </c>
      <c r="R23" s="14">
        <f t="shared" si="5"/>
        <v>6</v>
      </c>
      <c r="S23" s="14"/>
      <c r="T23" s="27"/>
      <c r="U23" s="14"/>
      <c r="V23" s="14"/>
      <c r="W23" s="14"/>
      <c r="X23" s="50"/>
      <c r="Y23" s="14"/>
      <c r="Z23" s="14"/>
      <c r="AA23" s="14"/>
      <c r="AB23" s="14"/>
    </row>
    <row r="24" spans="1:29" x14ac:dyDescent="0.2">
      <c r="A24" s="54">
        <v>43910</v>
      </c>
      <c r="B24" s="3">
        <v>868</v>
      </c>
      <c r="C24" s="3">
        <f t="shared" si="2"/>
        <v>180</v>
      </c>
      <c r="D24" s="5">
        <f t="shared" si="3"/>
        <v>0.26162790697674421</v>
      </c>
      <c r="E24" s="3">
        <v>44</v>
      </c>
      <c r="F24" s="3">
        <v>18</v>
      </c>
      <c r="G24" s="3">
        <f t="shared" si="6"/>
        <v>3</v>
      </c>
      <c r="H24" s="22">
        <f t="shared" si="4"/>
        <v>1045</v>
      </c>
      <c r="I24" s="27">
        <f t="shared" si="5"/>
        <v>3</v>
      </c>
      <c r="J24" s="18">
        <f t="shared" si="5"/>
        <v>3</v>
      </c>
      <c r="K24" s="18">
        <f t="shared" si="5"/>
        <v>3</v>
      </c>
      <c r="L24" s="18">
        <f t="shared" si="5"/>
        <v>3</v>
      </c>
      <c r="M24" s="14">
        <f t="shared" si="5"/>
        <v>3</v>
      </c>
      <c r="N24" s="14">
        <f t="shared" si="5"/>
        <v>3</v>
      </c>
      <c r="O24" s="14">
        <f t="shared" si="5"/>
        <v>3</v>
      </c>
      <c r="P24" s="14">
        <f t="shared" si="5"/>
        <v>3</v>
      </c>
      <c r="Q24" s="14">
        <f t="shared" si="5"/>
        <v>3</v>
      </c>
      <c r="R24" s="14">
        <f t="shared" si="5"/>
        <v>3</v>
      </c>
      <c r="S24" s="14"/>
      <c r="T24" s="27"/>
      <c r="U24" s="14"/>
      <c r="V24" s="14"/>
      <c r="W24" s="14"/>
      <c r="X24" s="50"/>
      <c r="Y24" s="14"/>
      <c r="Z24" s="14"/>
      <c r="AA24" s="14"/>
      <c r="AB24" s="14"/>
    </row>
    <row r="25" spans="1:29" x14ac:dyDescent="0.2">
      <c r="A25" s="54">
        <v>43911</v>
      </c>
      <c r="B25" s="3">
        <v>1025</v>
      </c>
      <c r="C25" s="3">
        <f t="shared" si="2"/>
        <v>157</v>
      </c>
      <c r="D25" s="5">
        <f t="shared" si="3"/>
        <v>0.18087557603686635</v>
      </c>
      <c r="E25" s="3">
        <v>39</v>
      </c>
      <c r="F25" s="3">
        <v>14</v>
      </c>
      <c r="G25" s="3">
        <f t="shared" si="6"/>
        <v>-4</v>
      </c>
      <c r="H25" s="22">
        <f t="shared" si="4"/>
        <v>1045</v>
      </c>
      <c r="I25" s="27">
        <f t="shared" si="5"/>
        <v>-4</v>
      </c>
      <c r="J25" s="18">
        <f t="shared" si="5"/>
        <v>-4</v>
      </c>
      <c r="K25" s="18">
        <f t="shared" si="5"/>
        <v>-4</v>
      </c>
      <c r="L25" s="18">
        <f t="shared" si="5"/>
        <v>-4</v>
      </c>
      <c r="M25" s="14">
        <f t="shared" si="5"/>
        <v>-4</v>
      </c>
      <c r="N25" s="14">
        <f t="shared" si="5"/>
        <v>-4</v>
      </c>
      <c r="O25" s="14">
        <f t="shared" si="5"/>
        <v>-4</v>
      </c>
      <c r="P25" s="14">
        <f t="shared" si="5"/>
        <v>-4</v>
      </c>
      <c r="Q25" s="14">
        <f t="shared" si="5"/>
        <v>-4</v>
      </c>
      <c r="R25" s="14">
        <f t="shared" si="5"/>
        <v>-4</v>
      </c>
      <c r="S25" s="14"/>
      <c r="T25" s="27"/>
      <c r="U25" s="14"/>
      <c r="V25" s="14"/>
      <c r="W25" s="14"/>
      <c r="X25" s="50"/>
      <c r="Y25" s="14"/>
      <c r="Z25" s="14"/>
      <c r="AA25" s="14"/>
      <c r="AB25" s="14"/>
    </row>
    <row r="26" spans="1:29" x14ac:dyDescent="0.2">
      <c r="A26" s="54">
        <v>43912</v>
      </c>
      <c r="B26" s="3">
        <v>1071</v>
      </c>
      <c r="C26" s="3">
        <f t="shared" si="2"/>
        <v>46</v>
      </c>
      <c r="D26" s="5">
        <f t="shared" si="3"/>
        <v>4.4878048780487803E-2</v>
      </c>
      <c r="E26" s="3">
        <v>41</v>
      </c>
      <c r="F26" s="3">
        <v>20</v>
      </c>
      <c r="G26" s="3">
        <f t="shared" si="6"/>
        <v>6</v>
      </c>
      <c r="H26" s="22">
        <f t="shared" si="4"/>
        <v>1045</v>
      </c>
      <c r="I26" s="27">
        <f t="shared" si="5"/>
        <v>6</v>
      </c>
      <c r="J26" s="18">
        <f t="shared" si="5"/>
        <v>6</v>
      </c>
      <c r="K26" s="18">
        <f t="shared" si="5"/>
        <v>6</v>
      </c>
      <c r="L26" s="18">
        <f t="shared" si="5"/>
        <v>6</v>
      </c>
      <c r="M26" s="14">
        <f t="shared" si="5"/>
        <v>6</v>
      </c>
      <c r="N26" s="14">
        <f t="shared" si="5"/>
        <v>6</v>
      </c>
      <c r="O26" s="14">
        <f t="shared" si="5"/>
        <v>6</v>
      </c>
      <c r="P26" s="14">
        <f t="shared" si="5"/>
        <v>6</v>
      </c>
      <c r="Q26" s="14">
        <f t="shared" si="5"/>
        <v>6</v>
      </c>
      <c r="R26" s="14">
        <f t="shared" si="5"/>
        <v>6</v>
      </c>
      <c r="S26" s="14"/>
      <c r="T26" s="27"/>
      <c r="U26" s="14"/>
      <c r="V26" s="14"/>
      <c r="W26" s="14"/>
      <c r="X26" s="50"/>
      <c r="Y26" s="14"/>
      <c r="Z26" s="14"/>
      <c r="AA26" s="14"/>
      <c r="AB26" s="14"/>
    </row>
    <row r="27" spans="1:29" x14ac:dyDescent="0.2">
      <c r="A27" s="54">
        <v>43913</v>
      </c>
      <c r="B27" s="3">
        <v>1219</v>
      </c>
      <c r="C27" s="3">
        <f t="shared" si="2"/>
        <v>148</v>
      </c>
      <c r="D27" s="5">
        <f t="shared" si="3"/>
        <v>0.13818860877684408</v>
      </c>
      <c r="E27" s="3">
        <v>47</v>
      </c>
      <c r="F27" s="3">
        <v>22</v>
      </c>
      <c r="G27" s="3">
        <f t="shared" si="6"/>
        <v>2</v>
      </c>
      <c r="H27" s="22">
        <f t="shared" si="4"/>
        <v>1045</v>
      </c>
      <c r="I27" s="27">
        <f t="shared" si="5"/>
        <v>2</v>
      </c>
      <c r="J27" s="18">
        <f t="shared" si="5"/>
        <v>2</v>
      </c>
      <c r="K27" s="18">
        <f t="shared" si="5"/>
        <v>2</v>
      </c>
      <c r="L27" s="18">
        <f t="shared" si="5"/>
        <v>2</v>
      </c>
      <c r="M27" s="14">
        <f t="shared" si="5"/>
        <v>2</v>
      </c>
      <c r="N27" s="14">
        <f t="shared" si="5"/>
        <v>2</v>
      </c>
      <c r="O27" s="14">
        <f t="shared" si="5"/>
        <v>2</v>
      </c>
      <c r="P27" s="14">
        <f t="shared" si="5"/>
        <v>2</v>
      </c>
      <c r="Q27" s="14">
        <f t="shared" si="5"/>
        <v>2</v>
      </c>
      <c r="R27" s="14">
        <f t="shared" si="5"/>
        <v>2</v>
      </c>
      <c r="S27" s="14"/>
      <c r="T27" s="27"/>
      <c r="U27" s="14"/>
      <c r="V27" s="14"/>
      <c r="W27" s="14"/>
      <c r="X27" s="50"/>
      <c r="Y27" s="14"/>
      <c r="Z27" s="14"/>
      <c r="AA27" s="14"/>
      <c r="AB27" s="14"/>
    </row>
    <row r="28" spans="1:29" x14ac:dyDescent="0.2">
      <c r="A28" s="54">
        <v>43914</v>
      </c>
      <c r="B28" s="3">
        <v>1425</v>
      </c>
      <c r="C28" s="3">
        <f t="shared" si="2"/>
        <v>206</v>
      </c>
      <c r="D28" s="5">
        <f t="shared" si="3"/>
        <v>0.16899097621000819</v>
      </c>
      <c r="E28" s="3">
        <v>112</v>
      </c>
      <c r="F28" s="3">
        <v>26</v>
      </c>
      <c r="G28" s="3">
        <f t="shared" si="6"/>
        <v>4</v>
      </c>
      <c r="H28" s="22">
        <f t="shared" si="4"/>
        <v>1045</v>
      </c>
      <c r="I28" s="27">
        <f t="shared" si="5"/>
        <v>4</v>
      </c>
      <c r="J28" s="18">
        <f t="shared" si="5"/>
        <v>4</v>
      </c>
      <c r="K28" s="18">
        <f t="shared" si="5"/>
        <v>4</v>
      </c>
      <c r="L28" s="18">
        <f t="shared" si="5"/>
        <v>4</v>
      </c>
      <c r="M28" s="14">
        <f t="shared" si="5"/>
        <v>4</v>
      </c>
      <c r="N28" s="14">
        <f t="shared" si="5"/>
        <v>4</v>
      </c>
      <c r="O28" s="14">
        <f t="shared" si="5"/>
        <v>4</v>
      </c>
      <c r="P28" s="14">
        <f t="shared" si="5"/>
        <v>4</v>
      </c>
      <c r="Q28" s="14">
        <f t="shared" si="5"/>
        <v>4</v>
      </c>
      <c r="R28" s="14">
        <f t="shared" si="5"/>
        <v>4</v>
      </c>
      <c r="S28" s="14"/>
      <c r="T28" s="27"/>
      <c r="U28" s="14"/>
      <c r="V28" s="14"/>
      <c r="W28" s="14"/>
      <c r="X28" s="50"/>
      <c r="Y28" s="14"/>
      <c r="Z28" s="14"/>
      <c r="AA28" s="14"/>
      <c r="AB28" s="14"/>
    </row>
    <row r="29" spans="1:29" x14ac:dyDescent="0.2">
      <c r="A29" s="54">
        <v>43915</v>
      </c>
      <c r="B29" s="3">
        <v>1645</v>
      </c>
      <c r="C29" s="3">
        <f t="shared" si="2"/>
        <v>220</v>
      </c>
      <c r="D29" s="5">
        <f t="shared" si="3"/>
        <v>0.15438596491228071</v>
      </c>
      <c r="E29" s="3">
        <v>208</v>
      </c>
      <c r="F29" s="3">
        <v>38</v>
      </c>
      <c r="G29" s="3">
        <f t="shared" si="6"/>
        <v>12</v>
      </c>
      <c r="H29" s="22">
        <f t="shared" si="4"/>
        <v>1045</v>
      </c>
      <c r="I29" s="27">
        <f t="shared" si="5"/>
        <v>12</v>
      </c>
      <c r="J29" s="18">
        <f t="shared" si="5"/>
        <v>12</v>
      </c>
      <c r="K29" s="18">
        <f t="shared" si="5"/>
        <v>12</v>
      </c>
      <c r="L29" s="18">
        <f t="shared" si="5"/>
        <v>12</v>
      </c>
      <c r="M29" s="14">
        <f t="shared" si="5"/>
        <v>12</v>
      </c>
      <c r="N29" s="14">
        <f t="shared" si="5"/>
        <v>12</v>
      </c>
      <c r="O29" s="14">
        <f t="shared" si="5"/>
        <v>12</v>
      </c>
      <c r="P29" s="14">
        <f t="shared" si="5"/>
        <v>12</v>
      </c>
      <c r="Q29" s="14">
        <f t="shared" si="5"/>
        <v>12</v>
      </c>
      <c r="R29" s="14">
        <f t="shared" si="5"/>
        <v>12</v>
      </c>
      <c r="S29" s="14"/>
      <c r="T29" s="27"/>
      <c r="U29" s="14"/>
      <c r="V29" s="14"/>
      <c r="W29" s="14"/>
      <c r="X29" s="50"/>
      <c r="Y29" s="14"/>
      <c r="Z29" s="14"/>
      <c r="AA29" s="14"/>
      <c r="AB29" s="14"/>
    </row>
    <row r="30" spans="1:29" x14ac:dyDescent="0.2">
      <c r="A30" s="54">
        <v>43916</v>
      </c>
      <c r="B30" s="3">
        <v>1937</v>
      </c>
      <c r="C30" s="3">
        <f t="shared" si="2"/>
        <v>292</v>
      </c>
      <c r="D30" s="5">
        <f t="shared" si="3"/>
        <v>0.17750759878419453</v>
      </c>
      <c r="E30" s="3">
        <v>235</v>
      </c>
      <c r="F30" s="3">
        <v>46</v>
      </c>
      <c r="G30" s="3">
        <f t="shared" si="6"/>
        <v>8</v>
      </c>
      <c r="H30" s="22">
        <f t="shared" si="4"/>
        <v>1045</v>
      </c>
      <c r="I30" s="27">
        <f t="shared" si="5"/>
        <v>8</v>
      </c>
      <c r="J30" s="18">
        <f t="shared" si="5"/>
        <v>8</v>
      </c>
      <c r="K30" s="18">
        <f t="shared" si="5"/>
        <v>8</v>
      </c>
      <c r="L30" s="18">
        <f t="shared" si="5"/>
        <v>8</v>
      </c>
      <c r="M30" s="14">
        <f t="shared" si="5"/>
        <v>8</v>
      </c>
      <c r="N30" s="14">
        <f t="shared" si="5"/>
        <v>8</v>
      </c>
      <c r="O30" s="14">
        <f t="shared" si="5"/>
        <v>8</v>
      </c>
      <c r="P30" s="14">
        <f t="shared" si="5"/>
        <v>8</v>
      </c>
      <c r="Q30" s="14">
        <f t="shared" si="5"/>
        <v>8</v>
      </c>
      <c r="R30" s="14">
        <f t="shared" si="5"/>
        <v>8</v>
      </c>
      <c r="S30" s="14"/>
      <c r="T30" s="27"/>
      <c r="U30" s="14"/>
      <c r="V30" s="14"/>
      <c r="W30" s="14"/>
      <c r="X30" s="50"/>
      <c r="Y30" s="14"/>
      <c r="Z30" s="14"/>
      <c r="AA30" s="14"/>
      <c r="AB30" s="14"/>
    </row>
    <row r="31" spans="1:29" s="18" customFormat="1" x14ac:dyDescent="0.2">
      <c r="A31" s="55">
        <v>43917</v>
      </c>
      <c r="B31" s="15">
        <v>2152</v>
      </c>
      <c r="C31" s="16">
        <f t="shared" si="2"/>
        <v>215</v>
      </c>
      <c r="D31" s="17">
        <f t="shared" si="3"/>
        <v>0.1109963861641714</v>
      </c>
      <c r="E31" s="15">
        <v>261</v>
      </c>
      <c r="F31" s="15">
        <v>53</v>
      </c>
      <c r="G31" s="15">
        <f t="shared" si="6"/>
        <v>7</v>
      </c>
      <c r="H31" s="23">
        <f t="shared" si="4"/>
        <v>1045</v>
      </c>
      <c r="I31" s="27">
        <f t="shared" si="5"/>
        <v>7</v>
      </c>
      <c r="J31" s="18">
        <f t="shared" si="5"/>
        <v>7</v>
      </c>
      <c r="K31" s="18">
        <f t="shared" si="5"/>
        <v>7</v>
      </c>
      <c r="L31" s="18">
        <f t="shared" si="5"/>
        <v>7</v>
      </c>
      <c r="M31" s="21">
        <f t="shared" si="5"/>
        <v>7</v>
      </c>
      <c r="N31" s="21">
        <f t="shared" si="5"/>
        <v>7</v>
      </c>
      <c r="O31" s="21">
        <f t="shared" si="5"/>
        <v>7</v>
      </c>
      <c r="P31" s="21">
        <f t="shared" si="5"/>
        <v>7</v>
      </c>
      <c r="Q31" s="21">
        <f t="shared" si="5"/>
        <v>7</v>
      </c>
      <c r="R31" s="21">
        <f t="shared" si="5"/>
        <v>7</v>
      </c>
      <c r="S31" s="21"/>
      <c r="T31" s="27"/>
      <c r="U31" s="21"/>
      <c r="V31" s="21"/>
      <c r="W31" s="21"/>
      <c r="X31" s="65"/>
      <c r="Y31" s="21"/>
      <c r="Z31" s="21"/>
      <c r="AA31" s="21"/>
      <c r="AB31" s="21"/>
      <c r="AC31" s="38"/>
    </row>
    <row r="32" spans="1:29" s="18" customFormat="1" x14ac:dyDescent="0.2">
      <c r="A32" s="55">
        <v>43918</v>
      </c>
      <c r="B32" s="16">
        <v>2337</v>
      </c>
      <c r="C32" s="16">
        <f t="shared" si="2"/>
        <v>185</v>
      </c>
      <c r="D32" s="17">
        <f t="shared" si="3"/>
        <v>8.5966542750929367E-2</v>
      </c>
      <c r="E32" s="15"/>
      <c r="F32" s="15">
        <v>64</v>
      </c>
      <c r="G32" s="15">
        <f t="shared" si="6"/>
        <v>11</v>
      </c>
      <c r="H32" s="23">
        <f t="shared" si="4"/>
        <v>1045</v>
      </c>
      <c r="I32" s="27">
        <f t="shared" si="5"/>
        <v>11</v>
      </c>
      <c r="J32" s="18">
        <f t="shared" si="5"/>
        <v>11</v>
      </c>
      <c r="K32" s="18">
        <f t="shared" si="5"/>
        <v>11</v>
      </c>
      <c r="L32" s="18">
        <f t="shared" si="5"/>
        <v>11</v>
      </c>
      <c r="M32" s="21">
        <f t="shared" si="5"/>
        <v>11</v>
      </c>
      <c r="N32" s="21">
        <f t="shared" si="5"/>
        <v>11</v>
      </c>
      <c r="O32" s="21">
        <f t="shared" si="5"/>
        <v>11</v>
      </c>
      <c r="P32" s="21">
        <f t="shared" si="5"/>
        <v>11</v>
      </c>
      <c r="Q32" s="21">
        <f t="shared" si="5"/>
        <v>11</v>
      </c>
      <c r="R32" s="21">
        <f t="shared" si="5"/>
        <v>11</v>
      </c>
      <c r="S32" s="21"/>
      <c r="T32" s="27"/>
      <c r="U32" s="21"/>
      <c r="V32" s="21"/>
      <c r="W32" s="21"/>
      <c r="X32" s="65"/>
      <c r="Y32" s="21"/>
      <c r="Z32" s="21"/>
      <c r="AA32" s="21"/>
      <c r="AB32" s="21"/>
      <c r="AC32" s="42"/>
    </row>
    <row r="33" spans="1:29" x14ac:dyDescent="0.2">
      <c r="A33" s="54">
        <v>43919</v>
      </c>
      <c r="B33" s="35">
        <v>2462</v>
      </c>
      <c r="C33" s="35">
        <f t="shared" si="2"/>
        <v>125</v>
      </c>
      <c r="D33" s="17">
        <f t="shared" si="3"/>
        <v>5.3487376979032948E-2</v>
      </c>
      <c r="F33" s="3">
        <v>70</v>
      </c>
      <c r="G33" s="15">
        <f t="shared" si="6"/>
        <v>6</v>
      </c>
      <c r="H33" s="22">
        <f t="shared" si="4"/>
        <v>1045</v>
      </c>
      <c r="I33" s="27">
        <f t="shared" si="5"/>
        <v>6</v>
      </c>
      <c r="J33" s="21">
        <f t="shared" si="5"/>
        <v>6</v>
      </c>
      <c r="K33" s="21">
        <f t="shared" si="5"/>
        <v>6</v>
      </c>
      <c r="L33" s="21">
        <f t="shared" si="5"/>
        <v>6</v>
      </c>
      <c r="M33" s="21">
        <f t="shared" si="5"/>
        <v>6</v>
      </c>
      <c r="N33" s="21">
        <f t="shared" si="5"/>
        <v>6</v>
      </c>
      <c r="O33" s="21">
        <f t="shared" si="5"/>
        <v>6</v>
      </c>
      <c r="P33" s="21">
        <f t="shared" si="5"/>
        <v>6</v>
      </c>
      <c r="Q33" s="21">
        <f t="shared" si="5"/>
        <v>6</v>
      </c>
      <c r="R33" s="21">
        <f t="shared" si="5"/>
        <v>6</v>
      </c>
      <c r="S33" s="14"/>
      <c r="T33" s="27"/>
      <c r="U33" s="14"/>
      <c r="V33" s="14"/>
      <c r="W33" s="14"/>
      <c r="X33" s="50"/>
      <c r="Y33" s="14"/>
      <c r="Z33" s="14"/>
      <c r="AA33" s="14"/>
      <c r="AB33" s="14"/>
      <c r="AC33" s="42"/>
    </row>
    <row r="34" spans="1:29" x14ac:dyDescent="0.2">
      <c r="A34" s="54">
        <v>43920</v>
      </c>
      <c r="B34" s="35">
        <v>2581</v>
      </c>
      <c r="C34" s="35">
        <f t="shared" si="2"/>
        <v>119</v>
      </c>
      <c r="D34" s="17">
        <f t="shared" si="3"/>
        <v>4.8334687246141352E-2</v>
      </c>
      <c r="F34" s="3">
        <v>84</v>
      </c>
      <c r="G34" s="15">
        <f t="shared" si="6"/>
        <v>14</v>
      </c>
      <c r="H34" s="22">
        <f t="shared" si="4"/>
        <v>1045</v>
      </c>
      <c r="I34" s="27">
        <f t="shared" ref="I34:I65" si="7">$L$1*$C33</f>
        <v>6.25</v>
      </c>
      <c r="J34" s="21">
        <f t="shared" ref="J34:J65" si="8">$L$1*$C32</f>
        <v>9.25</v>
      </c>
      <c r="K34" s="21">
        <f t="shared" ref="K34:K65" si="9">$L$1*$C31</f>
        <v>10.75</v>
      </c>
      <c r="L34" s="21">
        <f t="shared" ref="L34:L65" si="10">$L$1*$C30</f>
        <v>14.600000000000001</v>
      </c>
      <c r="M34" s="21">
        <f t="shared" ref="M34:M97" si="11">$L$1*$C29</f>
        <v>11</v>
      </c>
      <c r="N34" s="21">
        <f t="shared" ref="N34:N65" si="12">$L$1*$C28</f>
        <v>10.3</v>
      </c>
      <c r="O34" s="21">
        <f t="shared" ref="O34:O65" si="13">$L$1*$C27</f>
        <v>7.4</v>
      </c>
      <c r="P34" s="21">
        <f t="shared" ref="P34:P65" si="14">$L$1*$C26</f>
        <v>2.3000000000000003</v>
      </c>
      <c r="Q34" s="21">
        <f t="shared" ref="Q34:Q65" si="15">$L$1*$C25</f>
        <v>7.8500000000000005</v>
      </c>
      <c r="R34" s="21">
        <f t="shared" ref="R34:R65" si="16">$L$1*$C24</f>
        <v>9</v>
      </c>
      <c r="S34" s="14"/>
      <c r="T34" s="27"/>
      <c r="U34" s="14"/>
      <c r="V34" s="14"/>
      <c r="W34" s="14"/>
      <c r="X34" s="50"/>
      <c r="Y34" s="14"/>
      <c r="Z34" s="14"/>
      <c r="AA34" s="14"/>
      <c r="AB34" s="14"/>
      <c r="AC34" s="42"/>
    </row>
    <row r="35" spans="1:29" s="8" customFormat="1" x14ac:dyDescent="0.2">
      <c r="A35" s="53">
        <v>43921</v>
      </c>
      <c r="B35" s="49">
        <v>2777</v>
      </c>
      <c r="C35" s="13">
        <f t="shared" si="2"/>
        <v>196</v>
      </c>
      <c r="D35" s="7">
        <f t="shared" si="3"/>
        <v>7.5939558310732277E-2</v>
      </c>
      <c r="E35" s="6"/>
      <c r="F35" s="47">
        <v>92</v>
      </c>
      <c r="G35" s="6">
        <f t="shared" si="6"/>
        <v>8</v>
      </c>
      <c r="H35" s="44">
        <f t="shared" si="4"/>
        <v>1045</v>
      </c>
      <c r="I35" s="28">
        <f t="shared" si="7"/>
        <v>5.95</v>
      </c>
      <c r="J35" s="19">
        <f t="shared" si="8"/>
        <v>6.25</v>
      </c>
      <c r="K35" s="19">
        <f t="shared" si="9"/>
        <v>9.25</v>
      </c>
      <c r="L35" s="19">
        <f t="shared" si="10"/>
        <v>10.75</v>
      </c>
      <c r="M35" s="19">
        <f t="shared" si="11"/>
        <v>14.600000000000001</v>
      </c>
      <c r="N35" s="19">
        <f t="shared" si="12"/>
        <v>11</v>
      </c>
      <c r="O35" s="19">
        <f t="shared" si="13"/>
        <v>10.3</v>
      </c>
      <c r="P35" s="19">
        <f t="shared" si="14"/>
        <v>7.4</v>
      </c>
      <c r="Q35" s="19">
        <f t="shared" si="15"/>
        <v>2.3000000000000003</v>
      </c>
      <c r="R35" s="19">
        <f t="shared" si="16"/>
        <v>7.8500000000000005</v>
      </c>
      <c r="S35" s="19"/>
      <c r="T35" s="28">
        <f>$F$35</f>
        <v>92</v>
      </c>
      <c r="U35" s="19">
        <f t="shared" ref="U35:AC35" si="17">$F$35</f>
        <v>92</v>
      </c>
      <c r="V35" s="19">
        <f t="shared" si="17"/>
        <v>92</v>
      </c>
      <c r="W35" s="19">
        <f t="shared" si="17"/>
        <v>92</v>
      </c>
      <c r="X35" s="66">
        <f t="shared" si="17"/>
        <v>92</v>
      </c>
      <c r="Y35" s="19">
        <f t="shared" si="17"/>
        <v>92</v>
      </c>
      <c r="Z35" s="19">
        <f t="shared" si="17"/>
        <v>92</v>
      </c>
      <c r="AA35" s="19">
        <f t="shared" si="17"/>
        <v>92</v>
      </c>
      <c r="AB35" s="19">
        <f t="shared" si="17"/>
        <v>92</v>
      </c>
      <c r="AC35" s="33">
        <f t="shared" si="17"/>
        <v>92</v>
      </c>
    </row>
    <row r="36" spans="1:29" x14ac:dyDescent="0.2">
      <c r="A36" s="54">
        <v>43922</v>
      </c>
      <c r="B36" s="12">
        <f t="shared" ref="B36:B97" si="18">B35*(1+$D$1)</f>
        <v>2915.85</v>
      </c>
      <c r="C36" s="12">
        <f t="shared" si="2"/>
        <v>138.84999999999991</v>
      </c>
      <c r="D36" s="5"/>
      <c r="H36" s="22">
        <f t="shared" si="4"/>
        <v>1045</v>
      </c>
      <c r="I36" s="27">
        <f t="shared" si="7"/>
        <v>9.8000000000000007</v>
      </c>
      <c r="J36" s="21">
        <f t="shared" si="8"/>
        <v>5.95</v>
      </c>
      <c r="K36" s="21">
        <f t="shared" si="9"/>
        <v>6.25</v>
      </c>
      <c r="L36" s="21">
        <f t="shared" si="10"/>
        <v>9.25</v>
      </c>
      <c r="M36" s="14">
        <f t="shared" si="11"/>
        <v>10.75</v>
      </c>
      <c r="N36" s="14">
        <f t="shared" si="12"/>
        <v>14.600000000000001</v>
      </c>
      <c r="O36" s="14">
        <f t="shared" si="13"/>
        <v>11</v>
      </c>
      <c r="P36" s="14">
        <f t="shared" si="14"/>
        <v>10.3</v>
      </c>
      <c r="Q36" s="14">
        <f t="shared" si="15"/>
        <v>7.4</v>
      </c>
      <c r="R36" s="14">
        <f t="shared" si="16"/>
        <v>2.3000000000000003</v>
      </c>
      <c r="S36" s="14"/>
      <c r="T36" s="27">
        <f>SUM(I23:I36)</f>
        <v>83</v>
      </c>
      <c r="U36" s="14">
        <f t="shared" ref="U36:W36" si="19">SUM(J23:J36)</f>
        <v>82.45</v>
      </c>
      <c r="V36" s="14">
        <f t="shared" si="19"/>
        <v>87.25</v>
      </c>
      <c r="W36" s="14">
        <f t="shared" si="19"/>
        <v>95.6</v>
      </c>
      <c r="X36" s="50">
        <f t="shared" ref="X36:X65" si="20">SUM(M23:M36)</f>
        <v>97.35</v>
      </c>
      <c r="Y36" s="14">
        <f t="shared" ref="Y36:Y65" si="21">SUM(N23:N36)</f>
        <v>96.9</v>
      </c>
      <c r="Z36" s="14">
        <f t="shared" ref="Z36:Z65" si="22">SUM(O23:O36)</f>
        <v>89.7</v>
      </c>
      <c r="AA36" s="14">
        <f t="shared" ref="AA36:AA65" si="23">SUM(P23:P36)</f>
        <v>81</v>
      </c>
      <c r="AB36" s="14">
        <f t="shared" ref="AB36:AB65" si="24">SUM(Q23:Q36)</f>
        <v>78.55</v>
      </c>
      <c r="AC36" s="42">
        <f t="shared" ref="AC36:AC65" si="25">SUM(R23:R36)</f>
        <v>80.149999999999991</v>
      </c>
    </row>
    <row r="37" spans="1:29" x14ac:dyDescent="0.2">
      <c r="A37" s="54">
        <v>43923</v>
      </c>
      <c r="B37" s="12">
        <f t="shared" si="18"/>
        <v>3061.6424999999999</v>
      </c>
      <c r="C37" s="12">
        <f t="shared" si="2"/>
        <v>145.79250000000002</v>
      </c>
      <c r="D37" s="5"/>
      <c r="H37" s="22">
        <f t="shared" si="4"/>
        <v>1045</v>
      </c>
      <c r="I37" s="27">
        <f t="shared" si="7"/>
        <v>6.9424999999999955</v>
      </c>
      <c r="J37" s="21">
        <f t="shared" si="8"/>
        <v>9.8000000000000007</v>
      </c>
      <c r="K37" s="21">
        <f t="shared" si="9"/>
        <v>5.95</v>
      </c>
      <c r="L37" s="21">
        <f t="shared" si="10"/>
        <v>6.25</v>
      </c>
      <c r="M37" s="14">
        <f t="shared" si="11"/>
        <v>9.25</v>
      </c>
      <c r="N37" s="14">
        <f t="shared" si="12"/>
        <v>10.75</v>
      </c>
      <c r="O37" s="14">
        <f t="shared" si="13"/>
        <v>14.600000000000001</v>
      </c>
      <c r="P37" s="14">
        <f t="shared" si="14"/>
        <v>11</v>
      </c>
      <c r="Q37" s="14">
        <f t="shared" si="15"/>
        <v>10.3</v>
      </c>
      <c r="R37" s="14">
        <f t="shared" si="16"/>
        <v>7.4</v>
      </c>
      <c r="S37" s="14"/>
      <c r="T37" s="27">
        <f t="shared" ref="T37:T65" si="26">SUM(I24:I37)</f>
        <v>83.942499999999995</v>
      </c>
      <c r="U37" s="14">
        <f t="shared" ref="U37:W37" si="27">SUM(J24:J37)</f>
        <v>86.25</v>
      </c>
      <c r="V37" s="14">
        <f t="shared" si="27"/>
        <v>87.2</v>
      </c>
      <c r="W37" s="14">
        <f t="shared" si="27"/>
        <v>95.85</v>
      </c>
      <c r="X37" s="50">
        <f t="shared" si="20"/>
        <v>100.6</v>
      </c>
      <c r="Y37" s="14">
        <f t="shared" si="21"/>
        <v>101.65</v>
      </c>
      <c r="Z37" s="14">
        <f t="shared" si="22"/>
        <v>98.300000000000011</v>
      </c>
      <c r="AA37" s="14">
        <f t="shared" si="23"/>
        <v>86</v>
      </c>
      <c r="AB37" s="14">
        <f t="shared" si="24"/>
        <v>82.850000000000009</v>
      </c>
      <c r="AC37" s="42">
        <f t="shared" si="25"/>
        <v>81.55</v>
      </c>
    </row>
    <row r="38" spans="1:29" x14ac:dyDescent="0.2">
      <c r="A38" s="54">
        <v>43924</v>
      </c>
      <c r="B38" s="12">
        <f t="shared" si="18"/>
        <v>3214.7246249999998</v>
      </c>
      <c r="C38" s="12">
        <f t="shared" si="2"/>
        <v>153.08212499999991</v>
      </c>
      <c r="D38" s="5"/>
      <c r="H38" s="22">
        <f t="shared" si="4"/>
        <v>1045</v>
      </c>
      <c r="I38" s="27">
        <f t="shared" si="7"/>
        <v>7.2896250000000009</v>
      </c>
      <c r="J38" s="21">
        <f t="shared" si="8"/>
        <v>6.9424999999999955</v>
      </c>
      <c r="K38" s="21">
        <f t="shared" si="9"/>
        <v>9.8000000000000007</v>
      </c>
      <c r="L38" s="21">
        <f t="shared" si="10"/>
        <v>5.95</v>
      </c>
      <c r="M38" s="14">
        <f t="shared" si="11"/>
        <v>6.25</v>
      </c>
      <c r="N38" s="14">
        <f t="shared" si="12"/>
        <v>9.25</v>
      </c>
      <c r="O38" s="14">
        <f t="shared" si="13"/>
        <v>10.75</v>
      </c>
      <c r="P38" s="14">
        <f t="shared" si="14"/>
        <v>14.600000000000001</v>
      </c>
      <c r="Q38" s="14">
        <f t="shared" si="15"/>
        <v>11</v>
      </c>
      <c r="R38" s="14">
        <f t="shared" si="16"/>
        <v>10.3</v>
      </c>
      <c r="S38" s="14"/>
      <c r="T38" s="27">
        <f t="shared" si="26"/>
        <v>88.232124999999996</v>
      </c>
      <c r="U38" s="14">
        <f t="shared" ref="U38:W38" si="28">SUM(J25:J38)</f>
        <v>90.192499999999995</v>
      </c>
      <c r="V38" s="14">
        <f t="shared" si="28"/>
        <v>94</v>
      </c>
      <c r="W38" s="14">
        <f t="shared" si="28"/>
        <v>98.8</v>
      </c>
      <c r="X38" s="50">
        <f t="shared" si="20"/>
        <v>103.85</v>
      </c>
      <c r="Y38" s="14">
        <f t="shared" si="21"/>
        <v>107.9</v>
      </c>
      <c r="Z38" s="14">
        <f t="shared" si="22"/>
        <v>106.05000000000001</v>
      </c>
      <c r="AA38" s="14">
        <f t="shared" si="23"/>
        <v>97.6</v>
      </c>
      <c r="AB38" s="14">
        <f t="shared" si="24"/>
        <v>90.85</v>
      </c>
      <c r="AC38" s="42">
        <f t="shared" si="25"/>
        <v>88.85</v>
      </c>
    </row>
    <row r="39" spans="1:29" x14ac:dyDescent="0.2">
      <c r="A39" s="54">
        <v>43925</v>
      </c>
      <c r="B39" s="12">
        <f t="shared" si="18"/>
        <v>3375.4608562499998</v>
      </c>
      <c r="C39" s="12">
        <f t="shared" si="2"/>
        <v>160.73623124999995</v>
      </c>
      <c r="D39" s="5"/>
      <c r="H39" s="22">
        <f t="shared" si="4"/>
        <v>1045</v>
      </c>
      <c r="I39" s="27">
        <f t="shared" si="7"/>
        <v>7.6541062499999954</v>
      </c>
      <c r="J39" s="21">
        <f t="shared" si="8"/>
        <v>7.2896250000000009</v>
      </c>
      <c r="K39" s="21">
        <f t="shared" si="9"/>
        <v>6.9424999999999955</v>
      </c>
      <c r="L39" s="21">
        <f t="shared" si="10"/>
        <v>9.8000000000000007</v>
      </c>
      <c r="M39" s="14">
        <f t="shared" si="11"/>
        <v>5.95</v>
      </c>
      <c r="N39" s="14">
        <f t="shared" si="12"/>
        <v>6.25</v>
      </c>
      <c r="O39" s="14">
        <f t="shared" si="13"/>
        <v>9.25</v>
      </c>
      <c r="P39" s="14">
        <f t="shared" si="14"/>
        <v>10.75</v>
      </c>
      <c r="Q39" s="14">
        <f t="shared" si="15"/>
        <v>14.600000000000001</v>
      </c>
      <c r="R39" s="14">
        <f t="shared" si="16"/>
        <v>11</v>
      </c>
      <c r="S39" s="14"/>
      <c r="T39" s="27">
        <f t="shared" si="26"/>
        <v>99.886231249999994</v>
      </c>
      <c r="U39" s="14">
        <f t="shared" ref="U39:W39" si="29">SUM(J26:J39)</f>
        <v>101.482125</v>
      </c>
      <c r="V39" s="14">
        <f t="shared" si="29"/>
        <v>104.9425</v>
      </c>
      <c r="W39" s="14">
        <f t="shared" si="29"/>
        <v>112.6</v>
      </c>
      <c r="X39" s="50">
        <f t="shared" si="20"/>
        <v>113.8</v>
      </c>
      <c r="Y39" s="14">
        <f t="shared" si="21"/>
        <v>118.15</v>
      </c>
      <c r="Z39" s="14">
        <f t="shared" si="22"/>
        <v>119.30000000000001</v>
      </c>
      <c r="AA39" s="14">
        <f t="shared" si="23"/>
        <v>112.35</v>
      </c>
      <c r="AB39" s="14">
        <f t="shared" si="24"/>
        <v>109.45000000000002</v>
      </c>
      <c r="AC39" s="42">
        <f t="shared" si="25"/>
        <v>103.85</v>
      </c>
    </row>
    <row r="40" spans="1:29" x14ac:dyDescent="0.2">
      <c r="A40" s="54">
        <v>43926</v>
      </c>
      <c r="B40" s="12">
        <f t="shared" si="18"/>
        <v>3544.2338990624999</v>
      </c>
      <c r="C40" s="12">
        <f t="shared" si="2"/>
        <v>168.77304281250008</v>
      </c>
      <c r="D40" s="5"/>
      <c r="H40" s="22">
        <f t="shared" si="4"/>
        <v>1045</v>
      </c>
      <c r="I40" s="27">
        <f t="shared" si="7"/>
        <v>8.036811562499997</v>
      </c>
      <c r="J40" s="21">
        <f t="shared" si="8"/>
        <v>7.6541062499999954</v>
      </c>
      <c r="K40" s="21">
        <f t="shared" si="9"/>
        <v>7.2896250000000009</v>
      </c>
      <c r="L40" s="21">
        <f t="shared" si="10"/>
        <v>6.9424999999999955</v>
      </c>
      <c r="M40" s="14">
        <f t="shared" si="11"/>
        <v>9.8000000000000007</v>
      </c>
      <c r="N40" s="14">
        <f t="shared" si="12"/>
        <v>5.95</v>
      </c>
      <c r="O40" s="14">
        <f t="shared" si="13"/>
        <v>6.25</v>
      </c>
      <c r="P40" s="14">
        <f t="shared" si="14"/>
        <v>9.25</v>
      </c>
      <c r="Q40" s="14">
        <f t="shared" si="15"/>
        <v>10.75</v>
      </c>
      <c r="R40" s="14">
        <f t="shared" si="16"/>
        <v>14.600000000000001</v>
      </c>
      <c r="S40" s="14"/>
      <c r="T40" s="27">
        <f t="shared" si="26"/>
        <v>101.92304281249999</v>
      </c>
      <c r="U40" s="14">
        <f t="shared" ref="U40:W40" si="30">SUM(J27:J40)</f>
        <v>103.13623124999999</v>
      </c>
      <c r="V40" s="14">
        <f t="shared" si="30"/>
        <v>106.232125</v>
      </c>
      <c r="W40" s="14">
        <f t="shared" si="30"/>
        <v>113.54249999999999</v>
      </c>
      <c r="X40" s="50">
        <f t="shared" si="20"/>
        <v>117.6</v>
      </c>
      <c r="Y40" s="14">
        <f t="shared" si="21"/>
        <v>118.10000000000001</v>
      </c>
      <c r="Z40" s="14">
        <f t="shared" si="22"/>
        <v>119.55000000000001</v>
      </c>
      <c r="AA40" s="14">
        <f t="shared" si="23"/>
        <v>115.6</v>
      </c>
      <c r="AB40" s="14">
        <f t="shared" si="24"/>
        <v>114.19999999999999</v>
      </c>
      <c r="AC40" s="42">
        <f t="shared" si="25"/>
        <v>112.44999999999999</v>
      </c>
    </row>
    <row r="41" spans="1:29" x14ac:dyDescent="0.2">
      <c r="A41" s="54">
        <v>43927</v>
      </c>
      <c r="B41" s="12">
        <f t="shared" si="18"/>
        <v>3721.4455940156249</v>
      </c>
      <c r="C41" s="12">
        <f t="shared" si="2"/>
        <v>177.21169495312506</v>
      </c>
      <c r="D41" s="5"/>
      <c r="H41" s="22">
        <f t="shared" si="4"/>
        <v>1045</v>
      </c>
      <c r="I41" s="27">
        <f t="shared" si="7"/>
        <v>8.4386521406250043</v>
      </c>
      <c r="J41" s="21">
        <f t="shared" si="8"/>
        <v>8.036811562499997</v>
      </c>
      <c r="K41" s="21">
        <f t="shared" si="9"/>
        <v>7.6541062499999954</v>
      </c>
      <c r="L41" s="21">
        <f t="shared" si="10"/>
        <v>7.2896250000000009</v>
      </c>
      <c r="M41" s="14">
        <f t="shared" si="11"/>
        <v>6.9424999999999955</v>
      </c>
      <c r="N41" s="14">
        <f t="shared" si="12"/>
        <v>9.8000000000000007</v>
      </c>
      <c r="O41" s="14">
        <f t="shared" si="13"/>
        <v>5.95</v>
      </c>
      <c r="P41" s="14">
        <f t="shared" si="14"/>
        <v>6.25</v>
      </c>
      <c r="Q41" s="14">
        <f t="shared" si="15"/>
        <v>9.25</v>
      </c>
      <c r="R41" s="14">
        <f t="shared" si="16"/>
        <v>10.75</v>
      </c>
      <c r="S41" s="14"/>
      <c r="T41" s="27">
        <f t="shared" si="26"/>
        <v>108.361694953125</v>
      </c>
      <c r="U41" s="14">
        <f t="shared" ref="U41:W41" si="31">SUM(J28:J41)</f>
        <v>109.17304281249999</v>
      </c>
      <c r="V41" s="14">
        <f t="shared" si="31"/>
        <v>111.88623124999999</v>
      </c>
      <c r="W41" s="14">
        <f t="shared" si="31"/>
        <v>118.83212499999999</v>
      </c>
      <c r="X41" s="50">
        <f t="shared" si="20"/>
        <v>122.54249999999999</v>
      </c>
      <c r="Y41" s="14">
        <f t="shared" si="21"/>
        <v>125.9</v>
      </c>
      <c r="Z41" s="14">
        <f t="shared" si="22"/>
        <v>123.50000000000001</v>
      </c>
      <c r="AA41" s="14">
        <f t="shared" si="23"/>
        <v>119.85</v>
      </c>
      <c r="AB41" s="14">
        <f t="shared" si="24"/>
        <v>121.44999999999999</v>
      </c>
      <c r="AC41" s="42">
        <f t="shared" si="25"/>
        <v>121.19999999999999</v>
      </c>
    </row>
    <row r="42" spans="1:29" x14ac:dyDescent="0.2">
      <c r="A42" s="54">
        <v>43928</v>
      </c>
      <c r="B42" s="12">
        <f t="shared" si="18"/>
        <v>3907.5178737164065</v>
      </c>
      <c r="C42" s="12">
        <f t="shared" si="2"/>
        <v>186.07227970078156</v>
      </c>
      <c r="D42" s="5"/>
      <c r="H42" s="22">
        <f t="shared" si="4"/>
        <v>1045</v>
      </c>
      <c r="I42" s="27">
        <f t="shared" si="7"/>
        <v>8.8605847476562527</v>
      </c>
      <c r="J42" s="21">
        <f t="shared" si="8"/>
        <v>8.4386521406250043</v>
      </c>
      <c r="K42" s="21">
        <f t="shared" si="9"/>
        <v>8.036811562499997</v>
      </c>
      <c r="L42" s="21">
        <f t="shared" si="10"/>
        <v>7.6541062499999954</v>
      </c>
      <c r="M42" s="14">
        <f t="shared" si="11"/>
        <v>7.2896250000000009</v>
      </c>
      <c r="N42" s="14">
        <f t="shared" si="12"/>
        <v>6.9424999999999955</v>
      </c>
      <c r="O42" s="14">
        <f t="shared" si="13"/>
        <v>9.8000000000000007</v>
      </c>
      <c r="P42" s="14">
        <f t="shared" si="14"/>
        <v>5.95</v>
      </c>
      <c r="Q42" s="14">
        <f t="shared" si="15"/>
        <v>6.25</v>
      </c>
      <c r="R42" s="14">
        <f t="shared" si="16"/>
        <v>9.25</v>
      </c>
      <c r="S42" s="14"/>
      <c r="T42" s="27">
        <f t="shared" si="26"/>
        <v>113.22227970078124</v>
      </c>
      <c r="U42" s="14">
        <f t="shared" ref="U42:W42" si="32">SUM(J29:J42)</f>
        <v>113.611694953125</v>
      </c>
      <c r="V42" s="14">
        <f t="shared" si="32"/>
        <v>115.92304281249999</v>
      </c>
      <c r="W42" s="14">
        <f t="shared" si="32"/>
        <v>122.48623124999999</v>
      </c>
      <c r="X42" s="50">
        <f t="shared" si="20"/>
        <v>125.83212499999999</v>
      </c>
      <c r="Y42" s="14">
        <f t="shared" si="21"/>
        <v>128.8425</v>
      </c>
      <c r="Z42" s="14">
        <f t="shared" si="22"/>
        <v>129.30000000000001</v>
      </c>
      <c r="AA42" s="14">
        <f t="shared" si="23"/>
        <v>121.8</v>
      </c>
      <c r="AB42" s="14">
        <f t="shared" si="24"/>
        <v>123.69999999999999</v>
      </c>
      <c r="AC42" s="42">
        <f t="shared" si="25"/>
        <v>126.44999999999999</v>
      </c>
    </row>
    <row r="43" spans="1:29" x14ac:dyDescent="0.2">
      <c r="A43" s="54">
        <v>43929</v>
      </c>
      <c r="B43" s="12">
        <f t="shared" si="18"/>
        <v>4102.8937674022272</v>
      </c>
      <c r="C43" s="12">
        <f t="shared" si="2"/>
        <v>195.37589368582076</v>
      </c>
      <c r="D43" s="5"/>
      <c r="H43" s="22">
        <f t="shared" si="4"/>
        <v>1045</v>
      </c>
      <c r="I43" s="27">
        <f t="shared" si="7"/>
        <v>9.3036139850390782</v>
      </c>
      <c r="J43" s="21">
        <f t="shared" si="8"/>
        <v>8.8605847476562527</v>
      </c>
      <c r="K43" s="21">
        <f t="shared" si="9"/>
        <v>8.4386521406250043</v>
      </c>
      <c r="L43" s="21">
        <f t="shared" si="10"/>
        <v>8.036811562499997</v>
      </c>
      <c r="M43" s="14">
        <f t="shared" si="11"/>
        <v>7.6541062499999954</v>
      </c>
      <c r="N43" s="14">
        <f t="shared" si="12"/>
        <v>7.2896250000000009</v>
      </c>
      <c r="O43" s="14">
        <f t="shared" si="13"/>
        <v>6.9424999999999955</v>
      </c>
      <c r="P43" s="14">
        <f t="shared" si="14"/>
        <v>9.8000000000000007</v>
      </c>
      <c r="Q43" s="14">
        <f t="shared" si="15"/>
        <v>5.95</v>
      </c>
      <c r="R43" s="14">
        <f t="shared" si="16"/>
        <v>6.25</v>
      </c>
      <c r="S43" s="14"/>
      <c r="T43" s="27">
        <f t="shared" si="26"/>
        <v>110.52589368582032</v>
      </c>
      <c r="U43" s="14">
        <f t="shared" ref="U43:W43" si="33">SUM(J30:J43)</f>
        <v>110.47227970078124</v>
      </c>
      <c r="V43" s="14">
        <f t="shared" si="33"/>
        <v>112.361694953125</v>
      </c>
      <c r="W43" s="14">
        <f t="shared" si="33"/>
        <v>118.52304281249998</v>
      </c>
      <c r="X43" s="50">
        <f t="shared" si="20"/>
        <v>121.48623124999999</v>
      </c>
      <c r="Y43" s="14">
        <f t="shared" si="21"/>
        <v>124.132125</v>
      </c>
      <c r="Z43" s="14">
        <f t="shared" si="22"/>
        <v>124.24250000000001</v>
      </c>
      <c r="AA43" s="14">
        <f t="shared" si="23"/>
        <v>119.6</v>
      </c>
      <c r="AB43" s="14">
        <f t="shared" si="24"/>
        <v>117.64999999999999</v>
      </c>
      <c r="AC43" s="42">
        <f t="shared" si="25"/>
        <v>120.69999999999999</v>
      </c>
    </row>
    <row r="44" spans="1:29" x14ac:dyDescent="0.2">
      <c r="A44" s="54">
        <v>43930</v>
      </c>
      <c r="B44" s="12">
        <f t="shared" si="18"/>
        <v>4308.0384557723391</v>
      </c>
      <c r="C44" s="12">
        <f t="shared" si="2"/>
        <v>205.14468837011191</v>
      </c>
      <c r="D44" s="5"/>
      <c r="H44" s="22">
        <f t="shared" si="4"/>
        <v>1045</v>
      </c>
      <c r="I44" s="27">
        <f t="shared" si="7"/>
        <v>9.7687946842910378</v>
      </c>
      <c r="J44" s="21">
        <f t="shared" si="8"/>
        <v>9.3036139850390782</v>
      </c>
      <c r="K44" s="21">
        <f t="shared" si="9"/>
        <v>8.8605847476562527</v>
      </c>
      <c r="L44" s="21">
        <f t="shared" si="10"/>
        <v>8.4386521406250043</v>
      </c>
      <c r="M44" s="14">
        <f t="shared" si="11"/>
        <v>8.036811562499997</v>
      </c>
      <c r="N44" s="14">
        <f t="shared" si="12"/>
        <v>7.6541062499999954</v>
      </c>
      <c r="O44" s="14">
        <f t="shared" si="13"/>
        <v>7.2896250000000009</v>
      </c>
      <c r="P44" s="14">
        <f t="shared" si="14"/>
        <v>6.9424999999999955</v>
      </c>
      <c r="Q44" s="14">
        <f t="shared" si="15"/>
        <v>9.8000000000000007</v>
      </c>
      <c r="R44" s="14">
        <f t="shared" si="16"/>
        <v>5.95</v>
      </c>
      <c r="S44" s="14"/>
      <c r="T44" s="27">
        <f t="shared" si="26"/>
        <v>112.29468837011136</v>
      </c>
      <c r="U44" s="14">
        <f t="shared" ref="U44:W44" si="34">SUM(J31:J44)</f>
        <v>111.77589368582032</v>
      </c>
      <c r="V44" s="14">
        <f t="shared" si="34"/>
        <v>113.22227970078124</v>
      </c>
      <c r="W44" s="14">
        <f t="shared" si="34"/>
        <v>118.96169495312499</v>
      </c>
      <c r="X44" s="50">
        <f t="shared" si="20"/>
        <v>121.52304281249998</v>
      </c>
      <c r="Y44" s="14">
        <f t="shared" si="21"/>
        <v>123.78623125</v>
      </c>
      <c r="Z44" s="14">
        <f t="shared" si="22"/>
        <v>123.53212500000001</v>
      </c>
      <c r="AA44" s="14">
        <f t="shared" si="23"/>
        <v>118.54249999999999</v>
      </c>
      <c r="AB44" s="14">
        <f t="shared" si="24"/>
        <v>119.44999999999999</v>
      </c>
      <c r="AC44" s="42">
        <f t="shared" si="25"/>
        <v>118.64999999999999</v>
      </c>
    </row>
    <row r="45" spans="1:29" x14ac:dyDescent="0.2">
      <c r="A45" s="54">
        <v>43931</v>
      </c>
      <c r="B45" s="12">
        <f t="shared" si="18"/>
        <v>4523.4403785609566</v>
      </c>
      <c r="C45" s="12">
        <f t="shared" si="2"/>
        <v>215.40192278861741</v>
      </c>
      <c r="D45" s="5"/>
      <c r="H45" s="22">
        <f t="shared" si="4"/>
        <v>1045</v>
      </c>
      <c r="I45" s="27">
        <f t="shared" si="7"/>
        <v>10.257234418505597</v>
      </c>
      <c r="J45" s="21">
        <f t="shared" si="8"/>
        <v>9.7687946842910378</v>
      </c>
      <c r="K45" s="21">
        <f t="shared" si="9"/>
        <v>9.3036139850390782</v>
      </c>
      <c r="L45" s="21">
        <f t="shared" si="10"/>
        <v>8.8605847476562527</v>
      </c>
      <c r="M45" s="14">
        <f t="shared" si="11"/>
        <v>8.4386521406250043</v>
      </c>
      <c r="N45" s="14">
        <f t="shared" si="12"/>
        <v>8.036811562499997</v>
      </c>
      <c r="O45" s="14">
        <f t="shared" si="13"/>
        <v>7.6541062499999954</v>
      </c>
      <c r="P45" s="14">
        <f t="shared" si="14"/>
        <v>7.2896250000000009</v>
      </c>
      <c r="Q45" s="14">
        <f t="shared" si="15"/>
        <v>6.9424999999999955</v>
      </c>
      <c r="R45" s="14">
        <f t="shared" si="16"/>
        <v>9.8000000000000007</v>
      </c>
      <c r="S45" s="14"/>
      <c r="T45" s="27">
        <f t="shared" si="26"/>
        <v>115.55192278861696</v>
      </c>
      <c r="U45" s="14">
        <f t="shared" ref="U45:W45" si="35">SUM(J32:J45)</f>
        <v>114.54468837011136</v>
      </c>
      <c r="V45" s="14">
        <f t="shared" si="35"/>
        <v>115.52589368582032</v>
      </c>
      <c r="W45" s="14">
        <f t="shared" si="35"/>
        <v>120.82227970078125</v>
      </c>
      <c r="X45" s="50">
        <f t="shared" si="20"/>
        <v>122.96169495312499</v>
      </c>
      <c r="Y45" s="14">
        <f t="shared" si="21"/>
        <v>124.82304281249999</v>
      </c>
      <c r="Z45" s="14">
        <f t="shared" si="22"/>
        <v>124.18623125000001</v>
      </c>
      <c r="AA45" s="14">
        <f t="shared" si="23"/>
        <v>118.83212499999999</v>
      </c>
      <c r="AB45" s="14">
        <f t="shared" si="24"/>
        <v>119.39250000000001</v>
      </c>
      <c r="AC45" s="42">
        <f t="shared" si="25"/>
        <v>121.44999999999999</v>
      </c>
    </row>
    <row r="46" spans="1:29" x14ac:dyDescent="0.2">
      <c r="A46" s="54">
        <v>43932</v>
      </c>
      <c r="B46" s="12">
        <f t="shared" si="18"/>
        <v>4749.6123974890043</v>
      </c>
      <c r="C46" s="12">
        <f t="shared" si="2"/>
        <v>226.17201892804769</v>
      </c>
      <c r="D46" s="5"/>
      <c r="H46" s="22">
        <f t="shared" si="4"/>
        <v>1045</v>
      </c>
      <c r="I46" s="27">
        <f t="shared" si="7"/>
        <v>10.770096139430871</v>
      </c>
      <c r="J46" s="21">
        <f t="shared" si="8"/>
        <v>10.257234418505597</v>
      </c>
      <c r="K46" s="21">
        <f t="shared" si="9"/>
        <v>9.7687946842910378</v>
      </c>
      <c r="L46" s="21">
        <f t="shared" si="10"/>
        <v>9.3036139850390782</v>
      </c>
      <c r="M46" s="14">
        <f t="shared" si="11"/>
        <v>8.8605847476562527</v>
      </c>
      <c r="N46" s="14">
        <f t="shared" si="12"/>
        <v>8.4386521406250043</v>
      </c>
      <c r="O46" s="14">
        <f t="shared" si="13"/>
        <v>8.036811562499997</v>
      </c>
      <c r="P46" s="14">
        <f t="shared" si="14"/>
        <v>7.6541062499999954</v>
      </c>
      <c r="Q46" s="14">
        <f t="shared" si="15"/>
        <v>7.2896250000000009</v>
      </c>
      <c r="R46" s="14">
        <f t="shared" si="16"/>
        <v>6.9424999999999955</v>
      </c>
      <c r="S46" s="14"/>
      <c r="T46" s="27">
        <f t="shared" si="26"/>
        <v>115.32201892804784</v>
      </c>
      <c r="U46" s="14">
        <f t="shared" ref="U46:W46" si="36">SUM(J33:J46)</f>
        <v>113.80192278861696</v>
      </c>
      <c r="V46" s="14">
        <f t="shared" si="36"/>
        <v>114.29468837011136</v>
      </c>
      <c r="W46" s="14">
        <f t="shared" si="36"/>
        <v>119.12589368582033</v>
      </c>
      <c r="X46" s="50">
        <f t="shared" si="20"/>
        <v>120.82227970078125</v>
      </c>
      <c r="Y46" s="14">
        <f t="shared" si="21"/>
        <v>122.261694953125</v>
      </c>
      <c r="Z46" s="14">
        <f t="shared" si="22"/>
        <v>121.2230428125</v>
      </c>
      <c r="AA46" s="14">
        <f t="shared" si="23"/>
        <v>115.48623124999999</v>
      </c>
      <c r="AB46" s="14">
        <f t="shared" si="24"/>
        <v>115.68212500000001</v>
      </c>
      <c r="AC46" s="42">
        <f t="shared" si="25"/>
        <v>117.39250000000001</v>
      </c>
    </row>
    <row r="47" spans="1:29" x14ac:dyDescent="0.2">
      <c r="A47" s="54">
        <v>43933</v>
      </c>
      <c r="B47" s="12">
        <f t="shared" si="18"/>
        <v>4987.0930173634542</v>
      </c>
      <c r="C47" s="12">
        <f t="shared" si="2"/>
        <v>237.48061987444999</v>
      </c>
      <c r="D47" s="5"/>
      <c r="H47" s="22">
        <f t="shared" si="4"/>
        <v>1045</v>
      </c>
      <c r="I47" s="27">
        <f t="shared" si="7"/>
        <v>11.308600946402386</v>
      </c>
      <c r="J47" s="21">
        <f t="shared" si="8"/>
        <v>10.770096139430871</v>
      </c>
      <c r="K47" s="21">
        <f t="shared" si="9"/>
        <v>10.257234418505597</v>
      </c>
      <c r="L47" s="21">
        <f t="shared" si="10"/>
        <v>9.7687946842910378</v>
      </c>
      <c r="M47" s="14">
        <f t="shared" si="11"/>
        <v>9.3036139850390782</v>
      </c>
      <c r="N47" s="14">
        <f t="shared" si="12"/>
        <v>8.8605847476562527</v>
      </c>
      <c r="O47" s="14">
        <f t="shared" si="13"/>
        <v>8.4386521406250043</v>
      </c>
      <c r="P47" s="14">
        <f t="shared" si="14"/>
        <v>8.036811562499997</v>
      </c>
      <c r="Q47" s="14">
        <f t="shared" si="15"/>
        <v>7.6541062499999954</v>
      </c>
      <c r="R47" s="14">
        <f t="shared" si="16"/>
        <v>7.2896250000000009</v>
      </c>
      <c r="S47" s="14"/>
      <c r="T47" s="27">
        <f t="shared" si="26"/>
        <v>120.63061987445022</v>
      </c>
      <c r="U47" s="14">
        <f t="shared" ref="U47:W47" si="37">SUM(J34:J47)</f>
        <v>118.57201892804784</v>
      </c>
      <c r="V47" s="14">
        <f t="shared" si="37"/>
        <v>118.55192278861696</v>
      </c>
      <c r="W47" s="14">
        <f t="shared" si="37"/>
        <v>122.89468837011137</v>
      </c>
      <c r="X47" s="50">
        <f t="shared" si="20"/>
        <v>124.12589368582033</v>
      </c>
      <c r="Y47" s="14">
        <f t="shared" si="21"/>
        <v>125.12227970078125</v>
      </c>
      <c r="Z47" s="14">
        <f t="shared" si="22"/>
        <v>123.66169495312501</v>
      </c>
      <c r="AA47" s="14">
        <f t="shared" si="23"/>
        <v>117.52304281249998</v>
      </c>
      <c r="AB47" s="14">
        <f t="shared" si="24"/>
        <v>117.33623125</v>
      </c>
      <c r="AC47" s="42">
        <f t="shared" si="25"/>
        <v>118.68212500000001</v>
      </c>
    </row>
    <row r="48" spans="1:29" x14ac:dyDescent="0.2">
      <c r="A48" s="54">
        <v>43934</v>
      </c>
      <c r="B48" s="12">
        <f t="shared" si="18"/>
        <v>5236.4476682316272</v>
      </c>
      <c r="C48" s="12">
        <f t="shared" si="2"/>
        <v>249.35465086817294</v>
      </c>
      <c r="D48" s="5"/>
      <c r="H48" s="22">
        <f t="shared" si="4"/>
        <v>1045</v>
      </c>
      <c r="I48" s="27">
        <f t="shared" si="7"/>
        <v>11.874030993722499</v>
      </c>
      <c r="J48" s="21">
        <f t="shared" si="8"/>
        <v>11.308600946402386</v>
      </c>
      <c r="K48" s="21">
        <f t="shared" si="9"/>
        <v>10.770096139430871</v>
      </c>
      <c r="L48" s="21">
        <f t="shared" si="10"/>
        <v>10.257234418505597</v>
      </c>
      <c r="M48" s="14">
        <f t="shared" si="11"/>
        <v>9.7687946842910378</v>
      </c>
      <c r="N48" s="14">
        <f t="shared" si="12"/>
        <v>9.3036139850390782</v>
      </c>
      <c r="O48" s="14">
        <f t="shared" si="13"/>
        <v>8.8605847476562527</v>
      </c>
      <c r="P48" s="14">
        <f t="shared" si="14"/>
        <v>8.4386521406250043</v>
      </c>
      <c r="Q48" s="14">
        <f t="shared" si="15"/>
        <v>8.036811562499997</v>
      </c>
      <c r="R48" s="14">
        <f t="shared" si="16"/>
        <v>7.6541062499999954</v>
      </c>
      <c r="S48" s="14"/>
      <c r="T48" s="27">
        <f t="shared" si="26"/>
        <v>126.25465086817272</v>
      </c>
      <c r="U48" s="14">
        <f t="shared" ref="U48:W48" si="38">SUM(J35:J48)</f>
        <v>120.63061987445022</v>
      </c>
      <c r="V48" s="14">
        <f t="shared" si="38"/>
        <v>118.57201892804784</v>
      </c>
      <c r="W48" s="14">
        <f t="shared" si="38"/>
        <v>118.55192278861696</v>
      </c>
      <c r="X48" s="50">
        <f t="shared" si="20"/>
        <v>122.89468837011137</v>
      </c>
      <c r="Y48" s="14">
        <f t="shared" si="21"/>
        <v>124.12589368582033</v>
      </c>
      <c r="Z48" s="14">
        <f t="shared" si="22"/>
        <v>125.12227970078125</v>
      </c>
      <c r="AA48" s="14">
        <f t="shared" si="23"/>
        <v>123.66169495312501</v>
      </c>
      <c r="AB48" s="14">
        <f t="shared" si="24"/>
        <v>117.52304281249998</v>
      </c>
      <c r="AC48" s="42">
        <f t="shared" si="25"/>
        <v>117.33623125</v>
      </c>
    </row>
    <row r="49" spans="1:29" x14ac:dyDescent="0.2">
      <c r="A49" s="54">
        <v>43935</v>
      </c>
      <c r="B49" s="12">
        <f t="shared" si="18"/>
        <v>5498.2700516432087</v>
      </c>
      <c r="C49" s="12">
        <f t="shared" si="2"/>
        <v>261.82238341158154</v>
      </c>
      <c r="D49" s="5"/>
      <c r="H49" s="22">
        <f t="shared" si="4"/>
        <v>1045</v>
      </c>
      <c r="I49" s="27">
        <f t="shared" si="7"/>
        <v>12.467732543408648</v>
      </c>
      <c r="J49" s="21">
        <f t="shared" si="8"/>
        <v>11.874030993722499</v>
      </c>
      <c r="K49" s="21">
        <f t="shared" si="9"/>
        <v>11.308600946402386</v>
      </c>
      <c r="L49" s="21">
        <f t="shared" si="10"/>
        <v>10.770096139430871</v>
      </c>
      <c r="M49" s="14">
        <f t="shared" si="11"/>
        <v>10.257234418505597</v>
      </c>
      <c r="N49" s="14">
        <f t="shared" si="12"/>
        <v>9.7687946842910378</v>
      </c>
      <c r="O49" s="14">
        <f t="shared" si="13"/>
        <v>9.3036139850390782</v>
      </c>
      <c r="P49" s="14">
        <f t="shared" si="14"/>
        <v>8.8605847476562527</v>
      </c>
      <c r="Q49" s="14">
        <f t="shared" si="15"/>
        <v>8.4386521406250043</v>
      </c>
      <c r="R49" s="14">
        <f t="shared" si="16"/>
        <v>8.036811562499997</v>
      </c>
      <c r="S49" s="14"/>
      <c r="T49" s="27">
        <f t="shared" si="26"/>
        <v>132.77238341158136</v>
      </c>
      <c r="U49" s="14">
        <f t="shared" ref="U49:W49" si="39">SUM(J36:J49)</f>
        <v>126.25465086817272</v>
      </c>
      <c r="V49" s="14">
        <f t="shared" si="39"/>
        <v>120.63061987445022</v>
      </c>
      <c r="W49" s="14">
        <f t="shared" si="39"/>
        <v>118.57201892804784</v>
      </c>
      <c r="X49" s="50">
        <f t="shared" si="20"/>
        <v>118.55192278861696</v>
      </c>
      <c r="Y49" s="14">
        <f t="shared" si="21"/>
        <v>122.89468837011137</v>
      </c>
      <c r="Z49" s="14">
        <f t="shared" si="22"/>
        <v>124.12589368582033</v>
      </c>
      <c r="AA49" s="14">
        <f t="shared" si="23"/>
        <v>125.12227970078125</v>
      </c>
      <c r="AB49" s="14">
        <f t="shared" si="24"/>
        <v>123.66169495312501</v>
      </c>
      <c r="AC49" s="42">
        <f t="shared" si="25"/>
        <v>117.52304281249998</v>
      </c>
    </row>
    <row r="50" spans="1:29" x14ac:dyDescent="0.2">
      <c r="A50" s="54">
        <v>43936</v>
      </c>
      <c r="B50" s="12">
        <f t="shared" si="18"/>
        <v>5773.1835542253693</v>
      </c>
      <c r="C50" s="12">
        <f t="shared" si="2"/>
        <v>274.91350258216062</v>
      </c>
      <c r="D50" s="5"/>
      <c r="H50" s="22">
        <f t="shared" si="4"/>
        <v>1045</v>
      </c>
      <c r="I50" s="27">
        <f t="shared" si="7"/>
        <v>13.091119170579077</v>
      </c>
      <c r="J50" s="21">
        <f t="shared" si="8"/>
        <v>12.467732543408648</v>
      </c>
      <c r="K50" s="21">
        <f t="shared" si="9"/>
        <v>11.874030993722499</v>
      </c>
      <c r="L50" s="21">
        <f t="shared" si="10"/>
        <v>11.308600946402386</v>
      </c>
      <c r="M50" s="14">
        <f t="shared" si="11"/>
        <v>10.770096139430871</v>
      </c>
      <c r="N50" s="14">
        <f t="shared" si="12"/>
        <v>10.257234418505597</v>
      </c>
      <c r="O50" s="14">
        <f t="shared" si="13"/>
        <v>9.7687946842910378</v>
      </c>
      <c r="P50" s="14">
        <f t="shared" si="14"/>
        <v>9.3036139850390782</v>
      </c>
      <c r="Q50" s="14">
        <f t="shared" si="15"/>
        <v>8.8605847476562527</v>
      </c>
      <c r="R50" s="14">
        <f t="shared" si="16"/>
        <v>8.4386521406250043</v>
      </c>
      <c r="S50" s="14"/>
      <c r="T50" s="27">
        <f t="shared" si="26"/>
        <v>136.06350258216042</v>
      </c>
      <c r="U50" s="14">
        <f t="shared" ref="U50:W50" si="40">SUM(J37:J50)</f>
        <v>132.77238341158136</v>
      </c>
      <c r="V50" s="14">
        <f t="shared" si="40"/>
        <v>126.25465086817272</v>
      </c>
      <c r="W50" s="14">
        <f t="shared" si="40"/>
        <v>120.63061987445022</v>
      </c>
      <c r="X50" s="50">
        <f t="shared" si="20"/>
        <v>118.57201892804784</v>
      </c>
      <c r="Y50" s="14">
        <f t="shared" si="21"/>
        <v>118.55192278861696</v>
      </c>
      <c r="Z50" s="14">
        <f t="shared" si="22"/>
        <v>122.89468837011137</v>
      </c>
      <c r="AA50" s="14">
        <f t="shared" si="23"/>
        <v>124.12589368582033</v>
      </c>
      <c r="AB50" s="14">
        <f t="shared" si="24"/>
        <v>125.12227970078125</v>
      </c>
      <c r="AC50" s="42">
        <f t="shared" si="25"/>
        <v>123.66169495312501</v>
      </c>
    </row>
    <row r="51" spans="1:29" x14ac:dyDescent="0.2">
      <c r="A51" s="54">
        <v>43937</v>
      </c>
      <c r="B51" s="12">
        <f t="shared" si="18"/>
        <v>6061.8427319366383</v>
      </c>
      <c r="C51" s="12">
        <f t="shared" si="2"/>
        <v>288.65917771126897</v>
      </c>
      <c r="D51" s="5"/>
      <c r="H51" s="22">
        <f t="shared" si="4"/>
        <v>1045</v>
      </c>
      <c r="I51" s="27">
        <f t="shared" si="7"/>
        <v>13.745675129108031</v>
      </c>
      <c r="J51" s="21">
        <f t="shared" si="8"/>
        <v>13.091119170579077</v>
      </c>
      <c r="K51" s="21">
        <f t="shared" si="9"/>
        <v>12.467732543408648</v>
      </c>
      <c r="L51" s="21">
        <f t="shared" si="10"/>
        <v>11.874030993722499</v>
      </c>
      <c r="M51" s="14">
        <f t="shared" si="11"/>
        <v>11.308600946402386</v>
      </c>
      <c r="N51" s="14">
        <f t="shared" si="12"/>
        <v>10.770096139430871</v>
      </c>
      <c r="O51" s="14">
        <f t="shared" si="13"/>
        <v>10.257234418505597</v>
      </c>
      <c r="P51" s="14">
        <f t="shared" si="14"/>
        <v>9.7687946842910378</v>
      </c>
      <c r="Q51" s="14">
        <f t="shared" si="15"/>
        <v>9.3036139850390782</v>
      </c>
      <c r="R51" s="14">
        <f t="shared" si="16"/>
        <v>8.8605847476562527</v>
      </c>
      <c r="S51" s="14"/>
      <c r="T51" s="27">
        <f t="shared" si="26"/>
        <v>142.86667771126847</v>
      </c>
      <c r="U51" s="14">
        <f t="shared" ref="U51:W51" si="41">SUM(J38:J51)</f>
        <v>136.06350258216042</v>
      </c>
      <c r="V51" s="14">
        <f t="shared" si="41"/>
        <v>132.77238341158136</v>
      </c>
      <c r="W51" s="14">
        <f t="shared" si="41"/>
        <v>126.25465086817272</v>
      </c>
      <c r="X51" s="50">
        <f t="shared" si="20"/>
        <v>120.63061987445022</v>
      </c>
      <c r="Y51" s="14">
        <f t="shared" si="21"/>
        <v>118.57201892804784</v>
      </c>
      <c r="Z51" s="14">
        <f t="shared" si="22"/>
        <v>118.55192278861696</v>
      </c>
      <c r="AA51" s="14">
        <f t="shared" si="23"/>
        <v>122.89468837011137</v>
      </c>
      <c r="AB51" s="14">
        <f t="shared" si="24"/>
        <v>124.12589368582033</v>
      </c>
      <c r="AC51" s="42">
        <f t="shared" si="25"/>
        <v>125.12227970078125</v>
      </c>
    </row>
    <row r="52" spans="1:29" x14ac:dyDescent="0.2">
      <c r="A52" s="54">
        <v>43938</v>
      </c>
      <c r="B52" s="12">
        <f t="shared" si="18"/>
        <v>6364.9348685334708</v>
      </c>
      <c r="C52" s="12">
        <f t="shared" si="2"/>
        <v>303.09213659683246</v>
      </c>
      <c r="D52" s="5"/>
      <c r="H52" s="22">
        <f t="shared" si="4"/>
        <v>1045</v>
      </c>
      <c r="I52" s="27">
        <f t="shared" si="7"/>
        <v>14.432958885563449</v>
      </c>
      <c r="J52" s="21">
        <f t="shared" si="8"/>
        <v>13.745675129108031</v>
      </c>
      <c r="K52" s="21">
        <f t="shared" si="9"/>
        <v>13.091119170579077</v>
      </c>
      <c r="L52" s="21">
        <f t="shared" si="10"/>
        <v>12.467732543408648</v>
      </c>
      <c r="M52" s="14">
        <f t="shared" si="11"/>
        <v>11.874030993722499</v>
      </c>
      <c r="N52" s="14">
        <f t="shared" si="12"/>
        <v>11.308600946402386</v>
      </c>
      <c r="O52" s="14">
        <f t="shared" si="13"/>
        <v>10.770096139430871</v>
      </c>
      <c r="P52" s="14">
        <f t="shared" si="14"/>
        <v>10.257234418505597</v>
      </c>
      <c r="Q52" s="14">
        <f t="shared" si="15"/>
        <v>9.7687946842910378</v>
      </c>
      <c r="R52" s="14">
        <f t="shared" si="16"/>
        <v>9.3036139850390782</v>
      </c>
      <c r="S52" s="14"/>
      <c r="T52" s="27">
        <f t="shared" si="26"/>
        <v>150.0100115968319</v>
      </c>
      <c r="U52" s="14">
        <f t="shared" ref="U52:W52" si="42">SUM(J39:J52)</f>
        <v>142.86667771126847</v>
      </c>
      <c r="V52" s="14">
        <f t="shared" si="42"/>
        <v>136.06350258216042</v>
      </c>
      <c r="W52" s="14">
        <f t="shared" si="42"/>
        <v>132.77238341158136</v>
      </c>
      <c r="X52" s="50">
        <f t="shared" si="20"/>
        <v>126.25465086817272</v>
      </c>
      <c r="Y52" s="14">
        <f t="shared" si="21"/>
        <v>120.63061987445022</v>
      </c>
      <c r="Z52" s="14">
        <f t="shared" si="22"/>
        <v>118.57201892804784</v>
      </c>
      <c r="AA52" s="14">
        <f t="shared" si="23"/>
        <v>118.55192278861696</v>
      </c>
      <c r="AB52" s="14">
        <f t="shared" si="24"/>
        <v>122.89468837011137</v>
      </c>
      <c r="AC52" s="42">
        <f t="shared" si="25"/>
        <v>124.12589368582033</v>
      </c>
    </row>
    <row r="53" spans="1:29" x14ac:dyDescent="0.2">
      <c r="A53" s="54">
        <v>43939</v>
      </c>
      <c r="B53" s="12">
        <f t="shared" si="18"/>
        <v>6683.1816119601444</v>
      </c>
      <c r="C53" s="12">
        <f t="shared" si="2"/>
        <v>318.24674342667367</v>
      </c>
      <c r="D53" s="5"/>
      <c r="H53" s="22">
        <f t="shared" si="4"/>
        <v>1045</v>
      </c>
      <c r="I53" s="27">
        <f t="shared" si="7"/>
        <v>15.154606829841624</v>
      </c>
      <c r="J53" s="21">
        <f t="shared" si="8"/>
        <v>14.432958885563449</v>
      </c>
      <c r="K53" s="21">
        <f t="shared" si="9"/>
        <v>13.745675129108031</v>
      </c>
      <c r="L53" s="21">
        <f t="shared" si="10"/>
        <v>13.091119170579077</v>
      </c>
      <c r="M53" s="14">
        <f t="shared" si="11"/>
        <v>12.467732543408648</v>
      </c>
      <c r="N53" s="14">
        <f t="shared" si="12"/>
        <v>11.874030993722499</v>
      </c>
      <c r="O53" s="14">
        <f t="shared" si="13"/>
        <v>11.308600946402386</v>
      </c>
      <c r="P53" s="14">
        <f t="shared" si="14"/>
        <v>10.770096139430871</v>
      </c>
      <c r="Q53" s="14">
        <f t="shared" si="15"/>
        <v>10.257234418505597</v>
      </c>
      <c r="R53" s="14">
        <f t="shared" si="16"/>
        <v>9.7687946842910378</v>
      </c>
      <c r="S53" s="14"/>
      <c r="T53" s="27">
        <f t="shared" si="26"/>
        <v>157.51051217667356</v>
      </c>
      <c r="U53" s="14">
        <f t="shared" ref="U53:W53" si="43">SUM(J40:J53)</f>
        <v>150.0100115968319</v>
      </c>
      <c r="V53" s="14">
        <f t="shared" si="43"/>
        <v>142.86667771126847</v>
      </c>
      <c r="W53" s="14">
        <f t="shared" si="43"/>
        <v>136.06350258216042</v>
      </c>
      <c r="X53" s="50">
        <f t="shared" si="20"/>
        <v>132.77238341158136</v>
      </c>
      <c r="Y53" s="14">
        <f t="shared" si="21"/>
        <v>126.25465086817272</v>
      </c>
      <c r="Z53" s="14">
        <f t="shared" si="22"/>
        <v>120.63061987445022</v>
      </c>
      <c r="AA53" s="14">
        <f t="shared" si="23"/>
        <v>118.57201892804784</v>
      </c>
      <c r="AB53" s="14">
        <f t="shared" si="24"/>
        <v>118.55192278861696</v>
      </c>
      <c r="AC53" s="42">
        <f t="shared" si="25"/>
        <v>122.89468837011137</v>
      </c>
    </row>
    <row r="54" spans="1:29" x14ac:dyDescent="0.2">
      <c r="A54" s="54">
        <v>43940</v>
      </c>
      <c r="B54" s="12">
        <f t="shared" si="18"/>
        <v>7017.3406925581521</v>
      </c>
      <c r="C54" s="12">
        <f t="shared" si="2"/>
        <v>334.15908059800768</v>
      </c>
      <c r="D54" s="5"/>
      <c r="H54" s="22">
        <f t="shared" si="4"/>
        <v>1045</v>
      </c>
      <c r="I54" s="27">
        <f t="shared" si="7"/>
        <v>15.912337171333684</v>
      </c>
      <c r="J54" s="21">
        <f t="shared" si="8"/>
        <v>15.154606829841624</v>
      </c>
      <c r="K54" s="21">
        <f t="shared" si="9"/>
        <v>14.432958885563449</v>
      </c>
      <c r="L54" s="21">
        <f t="shared" si="10"/>
        <v>13.745675129108031</v>
      </c>
      <c r="M54" s="14">
        <f t="shared" si="11"/>
        <v>13.091119170579077</v>
      </c>
      <c r="N54" s="14">
        <f t="shared" si="12"/>
        <v>12.467732543408648</v>
      </c>
      <c r="O54" s="14">
        <f t="shared" si="13"/>
        <v>11.874030993722499</v>
      </c>
      <c r="P54" s="14">
        <f t="shared" si="14"/>
        <v>11.308600946402386</v>
      </c>
      <c r="Q54" s="14">
        <f t="shared" si="15"/>
        <v>10.770096139430871</v>
      </c>
      <c r="R54" s="14">
        <f t="shared" si="16"/>
        <v>10.257234418505597</v>
      </c>
      <c r="S54" s="14"/>
      <c r="T54" s="27">
        <f t="shared" si="26"/>
        <v>165.38603778550723</v>
      </c>
      <c r="U54" s="14">
        <f t="shared" ref="U54:W54" si="44">SUM(J41:J54)</f>
        <v>157.51051217667356</v>
      </c>
      <c r="V54" s="14">
        <f t="shared" si="44"/>
        <v>150.0100115968319</v>
      </c>
      <c r="W54" s="14">
        <f t="shared" si="44"/>
        <v>142.86667771126847</v>
      </c>
      <c r="X54" s="50">
        <f t="shared" si="20"/>
        <v>136.06350258216042</v>
      </c>
      <c r="Y54" s="14">
        <f t="shared" si="21"/>
        <v>132.77238341158136</v>
      </c>
      <c r="Z54" s="14">
        <f t="shared" si="22"/>
        <v>126.25465086817272</v>
      </c>
      <c r="AA54" s="14">
        <f t="shared" si="23"/>
        <v>120.63061987445022</v>
      </c>
      <c r="AB54" s="14">
        <f t="shared" si="24"/>
        <v>118.57201892804784</v>
      </c>
      <c r="AC54" s="42">
        <f t="shared" si="25"/>
        <v>118.55192278861696</v>
      </c>
    </row>
    <row r="55" spans="1:29" x14ac:dyDescent="0.2">
      <c r="A55" s="54">
        <v>43941</v>
      </c>
      <c r="B55" s="12">
        <f t="shared" si="18"/>
        <v>7368.2077271860599</v>
      </c>
      <c r="C55" s="12">
        <f t="shared" si="2"/>
        <v>350.86703462790774</v>
      </c>
      <c r="D55" s="5"/>
      <c r="H55" s="22">
        <f t="shared" si="4"/>
        <v>1045</v>
      </c>
      <c r="I55" s="27">
        <f t="shared" si="7"/>
        <v>16.707954029900385</v>
      </c>
      <c r="J55" s="21">
        <f t="shared" si="8"/>
        <v>15.912337171333684</v>
      </c>
      <c r="K55" s="21">
        <f t="shared" si="9"/>
        <v>15.154606829841624</v>
      </c>
      <c r="L55" s="21">
        <f t="shared" si="10"/>
        <v>14.432958885563449</v>
      </c>
      <c r="M55" s="14">
        <f t="shared" si="11"/>
        <v>13.745675129108031</v>
      </c>
      <c r="N55" s="14">
        <f t="shared" si="12"/>
        <v>13.091119170579077</v>
      </c>
      <c r="O55" s="14">
        <f t="shared" si="13"/>
        <v>12.467732543408648</v>
      </c>
      <c r="P55" s="14">
        <f t="shared" si="14"/>
        <v>11.874030993722499</v>
      </c>
      <c r="Q55" s="14">
        <f t="shared" si="15"/>
        <v>11.308600946402386</v>
      </c>
      <c r="R55" s="14">
        <f t="shared" si="16"/>
        <v>10.770096139430871</v>
      </c>
      <c r="S55" s="14"/>
      <c r="T55" s="27">
        <f t="shared" si="26"/>
        <v>173.65533967478262</v>
      </c>
      <c r="U55" s="14">
        <f t="shared" ref="U55:W55" si="45">SUM(J42:J55)</f>
        <v>165.38603778550723</v>
      </c>
      <c r="V55" s="14">
        <f t="shared" si="45"/>
        <v>157.51051217667356</v>
      </c>
      <c r="W55" s="14">
        <f t="shared" si="45"/>
        <v>150.0100115968319</v>
      </c>
      <c r="X55" s="50">
        <f t="shared" si="20"/>
        <v>142.86667771126847</v>
      </c>
      <c r="Y55" s="14">
        <f t="shared" si="21"/>
        <v>136.06350258216042</v>
      </c>
      <c r="Z55" s="14">
        <f t="shared" si="22"/>
        <v>132.77238341158136</v>
      </c>
      <c r="AA55" s="14">
        <f t="shared" si="23"/>
        <v>126.25465086817272</v>
      </c>
      <c r="AB55" s="14">
        <f t="shared" si="24"/>
        <v>120.63061987445022</v>
      </c>
      <c r="AC55" s="42">
        <f t="shared" si="25"/>
        <v>118.57201892804784</v>
      </c>
    </row>
    <row r="56" spans="1:29" x14ac:dyDescent="0.2">
      <c r="A56" s="54">
        <v>43942</v>
      </c>
      <c r="B56" s="12">
        <f t="shared" si="18"/>
        <v>7736.6181135453635</v>
      </c>
      <c r="C56" s="12">
        <f t="shared" si="2"/>
        <v>368.41038635930363</v>
      </c>
      <c r="D56" s="5"/>
      <c r="H56" s="22">
        <f t="shared" si="4"/>
        <v>1045</v>
      </c>
      <c r="I56" s="27">
        <f t="shared" si="7"/>
        <v>17.543351731395386</v>
      </c>
      <c r="J56" s="21">
        <f t="shared" si="8"/>
        <v>16.707954029900385</v>
      </c>
      <c r="K56" s="21">
        <f t="shared" si="9"/>
        <v>15.912337171333684</v>
      </c>
      <c r="L56" s="21">
        <f t="shared" si="10"/>
        <v>15.154606829841624</v>
      </c>
      <c r="M56" s="14">
        <f t="shared" si="11"/>
        <v>14.432958885563449</v>
      </c>
      <c r="N56" s="14">
        <f t="shared" si="12"/>
        <v>13.745675129108031</v>
      </c>
      <c r="O56" s="14">
        <f t="shared" si="13"/>
        <v>13.091119170579077</v>
      </c>
      <c r="P56" s="14">
        <f t="shared" si="14"/>
        <v>12.467732543408648</v>
      </c>
      <c r="Q56" s="14">
        <f t="shared" si="15"/>
        <v>11.874030993722499</v>
      </c>
      <c r="R56" s="14">
        <f t="shared" si="16"/>
        <v>11.308600946402386</v>
      </c>
      <c r="S56" s="14"/>
      <c r="T56" s="27">
        <f t="shared" si="26"/>
        <v>182.33810665852175</v>
      </c>
      <c r="U56" s="14">
        <f t="shared" ref="U56:W56" si="46">SUM(J43:J56)</f>
        <v>173.65533967478262</v>
      </c>
      <c r="V56" s="14">
        <f t="shared" si="46"/>
        <v>165.38603778550723</v>
      </c>
      <c r="W56" s="14">
        <f t="shared" si="46"/>
        <v>157.51051217667356</v>
      </c>
      <c r="X56" s="50">
        <f t="shared" si="20"/>
        <v>150.0100115968319</v>
      </c>
      <c r="Y56" s="14">
        <f t="shared" si="21"/>
        <v>142.86667771126847</v>
      </c>
      <c r="Z56" s="14">
        <f t="shared" si="22"/>
        <v>136.06350258216042</v>
      </c>
      <c r="AA56" s="14">
        <f t="shared" si="23"/>
        <v>132.77238341158136</v>
      </c>
      <c r="AB56" s="14">
        <f t="shared" si="24"/>
        <v>126.25465086817272</v>
      </c>
      <c r="AC56" s="42">
        <f t="shared" si="25"/>
        <v>120.63061987445022</v>
      </c>
    </row>
    <row r="57" spans="1:29" x14ac:dyDescent="0.2">
      <c r="A57" s="54">
        <v>43943</v>
      </c>
      <c r="B57" s="12">
        <f t="shared" si="18"/>
        <v>8123.4490192226322</v>
      </c>
      <c r="C57" s="12">
        <f t="shared" si="2"/>
        <v>386.83090567726867</v>
      </c>
      <c r="D57" s="5"/>
      <c r="H57" s="22">
        <f t="shared" si="4"/>
        <v>1045</v>
      </c>
      <c r="I57" s="27">
        <f t="shared" si="7"/>
        <v>18.420519317965184</v>
      </c>
      <c r="J57" s="21">
        <f t="shared" si="8"/>
        <v>17.543351731395386</v>
      </c>
      <c r="K57" s="21">
        <f t="shared" si="9"/>
        <v>16.707954029900385</v>
      </c>
      <c r="L57" s="21">
        <f t="shared" si="10"/>
        <v>15.912337171333684</v>
      </c>
      <c r="M57" s="14">
        <f t="shared" si="11"/>
        <v>15.154606829841624</v>
      </c>
      <c r="N57" s="14">
        <f t="shared" si="12"/>
        <v>14.432958885563449</v>
      </c>
      <c r="O57" s="14">
        <f t="shared" si="13"/>
        <v>13.745675129108031</v>
      </c>
      <c r="P57" s="14">
        <f t="shared" si="14"/>
        <v>13.091119170579077</v>
      </c>
      <c r="Q57" s="14">
        <f t="shared" si="15"/>
        <v>12.467732543408648</v>
      </c>
      <c r="R57" s="14">
        <f t="shared" si="16"/>
        <v>11.874030993722499</v>
      </c>
      <c r="S57" s="14"/>
      <c r="T57" s="27">
        <f t="shared" si="26"/>
        <v>191.45501199144786</v>
      </c>
      <c r="U57" s="14">
        <f t="shared" ref="U57:W57" si="47">SUM(J44:J57)</f>
        <v>182.33810665852175</v>
      </c>
      <c r="V57" s="14">
        <f t="shared" si="47"/>
        <v>173.65533967478262</v>
      </c>
      <c r="W57" s="14">
        <f t="shared" si="47"/>
        <v>165.38603778550723</v>
      </c>
      <c r="X57" s="50">
        <f t="shared" si="20"/>
        <v>157.51051217667356</v>
      </c>
      <c r="Y57" s="14">
        <f t="shared" si="21"/>
        <v>150.0100115968319</v>
      </c>
      <c r="Z57" s="14">
        <f t="shared" si="22"/>
        <v>142.86667771126847</v>
      </c>
      <c r="AA57" s="14">
        <f t="shared" si="23"/>
        <v>136.06350258216042</v>
      </c>
      <c r="AB57" s="14">
        <f t="shared" si="24"/>
        <v>132.77238341158136</v>
      </c>
      <c r="AC57" s="42">
        <f t="shared" si="25"/>
        <v>126.25465086817272</v>
      </c>
    </row>
    <row r="58" spans="1:29" x14ac:dyDescent="0.2">
      <c r="A58" s="54">
        <v>43944</v>
      </c>
      <c r="B58" s="12">
        <f t="shared" si="18"/>
        <v>8529.6214701837634</v>
      </c>
      <c r="C58" s="12">
        <f t="shared" si="2"/>
        <v>406.17245096113129</v>
      </c>
      <c r="D58" s="5"/>
      <c r="H58" s="22">
        <f t="shared" si="4"/>
        <v>1045</v>
      </c>
      <c r="I58" s="27">
        <f t="shared" si="7"/>
        <v>19.341545283863436</v>
      </c>
      <c r="J58" s="21">
        <f t="shared" si="8"/>
        <v>18.420519317965184</v>
      </c>
      <c r="K58" s="21">
        <f t="shared" si="9"/>
        <v>17.543351731395386</v>
      </c>
      <c r="L58" s="21">
        <f t="shared" si="10"/>
        <v>16.707954029900385</v>
      </c>
      <c r="M58" s="14">
        <f t="shared" si="11"/>
        <v>15.912337171333684</v>
      </c>
      <c r="N58" s="14">
        <f t="shared" si="12"/>
        <v>15.154606829841624</v>
      </c>
      <c r="O58" s="14">
        <f t="shared" si="13"/>
        <v>14.432958885563449</v>
      </c>
      <c r="P58" s="14">
        <f t="shared" si="14"/>
        <v>13.745675129108031</v>
      </c>
      <c r="Q58" s="14">
        <f t="shared" si="15"/>
        <v>13.091119170579077</v>
      </c>
      <c r="R58" s="14">
        <f t="shared" si="16"/>
        <v>12.467732543408648</v>
      </c>
      <c r="S58" s="14"/>
      <c r="T58" s="27">
        <f t="shared" si="26"/>
        <v>201.02776259102026</v>
      </c>
      <c r="U58" s="14">
        <f t="shared" ref="U58:W58" si="48">SUM(J45:J58)</f>
        <v>191.45501199144786</v>
      </c>
      <c r="V58" s="14">
        <f t="shared" si="48"/>
        <v>182.33810665852175</v>
      </c>
      <c r="W58" s="14">
        <f t="shared" si="48"/>
        <v>173.65533967478262</v>
      </c>
      <c r="X58" s="50">
        <f t="shared" si="20"/>
        <v>165.38603778550723</v>
      </c>
      <c r="Y58" s="14">
        <f t="shared" si="21"/>
        <v>157.51051217667356</v>
      </c>
      <c r="Z58" s="14">
        <f t="shared" si="22"/>
        <v>150.0100115968319</v>
      </c>
      <c r="AA58" s="14">
        <f t="shared" si="23"/>
        <v>142.86667771126847</v>
      </c>
      <c r="AB58" s="14">
        <f t="shared" si="24"/>
        <v>136.06350258216042</v>
      </c>
      <c r="AC58" s="42">
        <f t="shared" si="25"/>
        <v>132.77238341158136</v>
      </c>
    </row>
    <row r="59" spans="1:29" x14ac:dyDescent="0.2">
      <c r="A59" s="54">
        <v>43945</v>
      </c>
      <c r="B59" s="12">
        <f t="shared" si="18"/>
        <v>8956.1025436929522</v>
      </c>
      <c r="C59" s="12">
        <f t="shared" si="2"/>
        <v>426.48107350918872</v>
      </c>
      <c r="D59" s="5"/>
      <c r="H59" s="22">
        <f t="shared" si="4"/>
        <v>1045</v>
      </c>
      <c r="I59" s="27">
        <f t="shared" si="7"/>
        <v>20.308622548056565</v>
      </c>
      <c r="J59" s="21">
        <f t="shared" si="8"/>
        <v>19.341545283863436</v>
      </c>
      <c r="K59" s="21">
        <f t="shared" si="9"/>
        <v>18.420519317965184</v>
      </c>
      <c r="L59" s="21">
        <f t="shared" si="10"/>
        <v>17.543351731395386</v>
      </c>
      <c r="M59" s="14">
        <f t="shared" si="11"/>
        <v>16.707954029900385</v>
      </c>
      <c r="N59" s="14">
        <f t="shared" si="12"/>
        <v>15.912337171333684</v>
      </c>
      <c r="O59" s="14">
        <f t="shared" si="13"/>
        <v>15.154606829841624</v>
      </c>
      <c r="P59" s="14">
        <f t="shared" si="14"/>
        <v>14.432958885563449</v>
      </c>
      <c r="Q59" s="14">
        <f t="shared" si="15"/>
        <v>13.745675129108031</v>
      </c>
      <c r="R59" s="14">
        <f t="shared" si="16"/>
        <v>13.091119170579077</v>
      </c>
      <c r="S59" s="14"/>
      <c r="T59" s="27">
        <f t="shared" si="26"/>
        <v>211.07915072057125</v>
      </c>
      <c r="U59" s="14">
        <f t="shared" ref="U59:W59" si="49">SUM(J46:J59)</f>
        <v>201.02776259102026</v>
      </c>
      <c r="V59" s="14">
        <f t="shared" si="49"/>
        <v>191.45501199144786</v>
      </c>
      <c r="W59" s="14">
        <f t="shared" si="49"/>
        <v>182.33810665852175</v>
      </c>
      <c r="X59" s="50">
        <f t="shared" si="20"/>
        <v>173.65533967478262</v>
      </c>
      <c r="Y59" s="14">
        <f t="shared" si="21"/>
        <v>165.38603778550723</v>
      </c>
      <c r="Z59" s="14">
        <f t="shared" si="22"/>
        <v>157.51051217667356</v>
      </c>
      <c r="AA59" s="14">
        <f t="shared" si="23"/>
        <v>150.0100115968319</v>
      </c>
      <c r="AB59" s="14">
        <f t="shared" si="24"/>
        <v>142.86667771126847</v>
      </c>
      <c r="AC59" s="42">
        <f t="shared" si="25"/>
        <v>136.06350258216042</v>
      </c>
    </row>
    <row r="60" spans="1:29" x14ac:dyDescent="0.2">
      <c r="A60" s="54">
        <v>43946</v>
      </c>
      <c r="B60" s="12">
        <f t="shared" si="18"/>
        <v>9403.907670877601</v>
      </c>
      <c r="C60" s="12">
        <f t="shared" si="2"/>
        <v>447.80512718464888</v>
      </c>
      <c r="D60" s="5"/>
      <c r="H60" s="22">
        <f t="shared" si="4"/>
        <v>1045</v>
      </c>
      <c r="I60" s="27">
        <f t="shared" si="7"/>
        <v>21.324053675459439</v>
      </c>
      <c r="J60" s="21">
        <f t="shared" si="8"/>
        <v>20.308622548056565</v>
      </c>
      <c r="K60" s="21">
        <f t="shared" si="9"/>
        <v>19.341545283863436</v>
      </c>
      <c r="L60" s="21">
        <f t="shared" si="10"/>
        <v>18.420519317965184</v>
      </c>
      <c r="M60" s="14">
        <f t="shared" si="11"/>
        <v>17.543351731395386</v>
      </c>
      <c r="N60" s="14">
        <f t="shared" si="12"/>
        <v>16.707954029900385</v>
      </c>
      <c r="O60" s="14">
        <f t="shared" si="13"/>
        <v>15.912337171333684</v>
      </c>
      <c r="P60" s="14">
        <f t="shared" si="14"/>
        <v>15.154606829841624</v>
      </c>
      <c r="Q60" s="14">
        <f t="shared" si="15"/>
        <v>14.432958885563449</v>
      </c>
      <c r="R60" s="14">
        <f t="shared" si="16"/>
        <v>13.745675129108031</v>
      </c>
      <c r="S60" s="14"/>
      <c r="T60" s="27">
        <f t="shared" si="26"/>
        <v>221.63310825659983</v>
      </c>
      <c r="U60" s="14">
        <f t="shared" ref="U60:W60" si="50">SUM(J47:J60)</f>
        <v>211.07915072057125</v>
      </c>
      <c r="V60" s="14">
        <f t="shared" si="50"/>
        <v>201.02776259102026</v>
      </c>
      <c r="W60" s="14">
        <f t="shared" si="50"/>
        <v>191.45501199144786</v>
      </c>
      <c r="X60" s="50">
        <f t="shared" si="20"/>
        <v>182.33810665852175</v>
      </c>
      <c r="Y60" s="14">
        <f t="shared" si="21"/>
        <v>173.65533967478262</v>
      </c>
      <c r="Z60" s="14">
        <f t="shared" si="22"/>
        <v>165.38603778550723</v>
      </c>
      <c r="AA60" s="14">
        <f t="shared" si="23"/>
        <v>157.51051217667356</v>
      </c>
      <c r="AB60" s="14">
        <f t="shared" si="24"/>
        <v>150.0100115968319</v>
      </c>
      <c r="AC60" s="42">
        <f t="shared" si="25"/>
        <v>142.86667771126847</v>
      </c>
    </row>
    <row r="61" spans="1:29" x14ac:dyDescent="0.2">
      <c r="A61" s="54">
        <v>43947</v>
      </c>
      <c r="B61" s="12">
        <f t="shared" si="18"/>
        <v>9874.1030544214809</v>
      </c>
      <c r="C61" s="12">
        <f t="shared" si="2"/>
        <v>470.19538354387987</v>
      </c>
      <c r="D61" s="5"/>
      <c r="H61" s="22">
        <f t="shared" si="4"/>
        <v>1045</v>
      </c>
      <c r="I61" s="27">
        <f t="shared" si="7"/>
        <v>22.390256359232446</v>
      </c>
      <c r="J61" s="21">
        <f t="shared" si="8"/>
        <v>21.324053675459439</v>
      </c>
      <c r="K61" s="21">
        <f t="shared" si="9"/>
        <v>20.308622548056565</v>
      </c>
      <c r="L61" s="21">
        <f t="shared" si="10"/>
        <v>19.341545283863436</v>
      </c>
      <c r="M61" s="14">
        <f t="shared" si="11"/>
        <v>18.420519317965184</v>
      </c>
      <c r="N61" s="14">
        <f t="shared" si="12"/>
        <v>17.543351731395386</v>
      </c>
      <c r="O61" s="14">
        <f t="shared" si="13"/>
        <v>16.707954029900385</v>
      </c>
      <c r="P61" s="14">
        <f t="shared" si="14"/>
        <v>15.912337171333684</v>
      </c>
      <c r="Q61" s="14">
        <f t="shared" si="15"/>
        <v>15.154606829841624</v>
      </c>
      <c r="R61" s="14">
        <f t="shared" si="16"/>
        <v>14.432958885563449</v>
      </c>
      <c r="S61" s="14"/>
      <c r="T61" s="27">
        <f t="shared" si="26"/>
        <v>232.71476366942986</v>
      </c>
      <c r="U61" s="14">
        <f t="shared" ref="U61:W61" si="51">SUM(J48:J61)</f>
        <v>221.63310825659983</v>
      </c>
      <c r="V61" s="14">
        <f t="shared" si="51"/>
        <v>211.07915072057125</v>
      </c>
      <c r="W61" s="14">
        <f t="shared" si="51"/>
        <v>201.02776259102026</v>
      </c>
      <c r="X61" s="50">
        <f t="shared" si="20"/>
        <v>191.45501199144786</v>
      </c>
      <c r="Y61" s="14">
        <f t="shared" si="21"/>
        <v>182.33810665852175</v>
      </c>
      <c r="Z61" s="14">
        <f t="shared" si="22"/>
        <v>173.65533967478262</v>
      </c>
      <c r="AA61" s="14">
        <f t="shared" si="23"/>
        <v>165.38603778550723</v>
      </c>
      <c r="AB61" s="14">
        <f t="shared" si="24"/>
        <v>157.51051217667356</v>
      </c>
      <c r="AC61" s="42">
        <f t="shared" si="25"/>
        <v>150.0100115968319</v>
      </c>
    </row>
    <row r="62" spans="1:29" x14ac:dyDescent="0.2">
      <c r="A62" s="54">
        <v>43948</v>
      </c>
      <c r="B62" s="12">
        <f t="shared" si="18"/>
        <v>10367.808207142556</v>
      </c>
      <c r="C62" s="12">
        <f t="shared" si="2"/>
        <v>493.70515272107514</v>
      </c>
      <c r="D62" s="5"/>
      <c r="H62" s="22">
        <f t="shared" si="4"/>
        <v>1045</v>
      </c>
      <c r="I62" s="27">
        <f t="shared" si="7"/>
        <v>23.509769177193995</v>
      </c>
      <c r="J62" s="21">
        <f t="shared" si="8"/>
        <v>22.390256359232446</v>
      </c>
      <c r="K62" s="21">
        <f t="shared" si="9"/>
        <v>21.324053675459439</v>
      </c>
      <c r="L62" s="21">
        <f t="shared" si="10"/>
        <v>20.308622548056565</v>
      </c>
      <c r="M62" s="14">
        <f t="shared" si="11"/>
        <v>19.341545283863436</v>
      </c>
      <c r="N62" s="14">
        <f t="shared" si="12"/>
        <v>18.420519317965184</v>
      </c>
      <c r="O62" s="14">
        <f t="shared" si="13"/>
        <v>17.543351731395386</v>
      </c>
      <c r="P62" s="14">
        <f t="shared" si="14"/>
        <v>16.707954029900385</v>
      </c>
      <c r="Q62" s="14">
        <f t="shared" si="15"/>
        <v>15.912337171333684</v>
      </c>
      <c r="R62" s="14">
        <f t="shared" si="16"/>
        <v>15.154606829841624</v>
      </c>
      <c r="S62" s="14"/>
      <c r="T62" s="27">
        <f t="shared" si="26"/>
        <v>244.35050185290135</v>
      </c>
      <c r="U62" s="14">
        <f t="shared" ref="U62:W62" si="52">SUM(J49:J62)</f>
        <v>232.71476366942986</v>
      </c>
      <c r="V62" s="14">
        <f t="shared" si="52"/>
        <v>221.63310825659983</v>
      </c>
      <c r="W62" s="14">
        <f t="shared" si="52"/>
        <v>211.07915072057125</v>
      </c>
      <c r="X62" s="50">
        <f t="shared" si="20"/>
        <v>201.02776259102026</v>
      </c>
      <c r="Y62" s="14">
        <f t="shared" si="21"/>
        <v>191.45501199144786</v>
      </c>
      <c r="Z62" s="14">
        <f t="shared" si="22"/>
        <v>182.33810665852175</v>
      </c>
      <c r="AA62" s="14">
        <f t="shared" si="23"/>
        <v>173.65533967478262</v>
      </c>
      <c r="AB62" s="14">
        <f t="shared" si="24"/>
        <v>165.38603778550723</v>
      </c>
      <c r="AC62" s="42">
        <f t="shared" si="25"/>
        <v>157.51051217667356</v>
      </c>
    </row>
    <row r="63" spans="1:29" x14ac:dyDescent="0.2">
      <c r="A63" s="54">
        <v>43949</v>
      </c>
      <c r="B63" s="12">
        <f t="shared" si="18"/>
        <v>10886.198617499684</v>
      </c>
      <c r="C63" s="12">
        <f t="shared" si="2"/>
        <v>518.39041035712762</v>
      </c>
      <c r="D63" s="5"/>
      <c r="H63" s="22">
        <f t="shared" si="4"/>
        <v>1045</v>
      </c>
      <c r="I63" s="27">
        <f t="shared" si="7"/>
        <v>24.685257636053759</v>
      </c>
      <c r="J63" s="21">
        <f t="shared" si="8"/>
        <v>23.509769177193995</v>
      </c>
      <c r="K63" s="21">
        <f t="shared" si="9"/>
        <v>22.390256359232446</v>
      </c>
      <c r="L63" s="21">
        <f t="shared" si="10"/>
        <v>21.324053675459439</v>
      </c>
      <c r="M63" s="14">
        <f t="shared" si="11"/>
        <v>20.308622548056565</v>
      </c>
      <c r="N63" s="14">
        <f t="shared" si="12"/>
        <v>19.341545283863436</v>
      </c>
      <c r="O63" s="14">
        <f t="shared" si="13"/>
        <v>18.420519317965184</v>
      </c>
      <c r="P63" s="14">
        <f t="shared" si="14"/>
        <v>17.543351731395386</v>
      </c>
      <c r="Q63" s="14">
        <f t="shared" si="15"/>
        <v>16.707954029900385</v>
      </c>
      <c r="R63" s="14">
        <f t="shared" si="16"/>
        <v>15.912337171333684</v>
      </c>
      <c r="S63" s="14"/>
      <c r="T63" s="27">
        <f t="shared" si="26"/>
        <v>256.56802694554642</v>
      </c>
      <c r="U63" s="14">
        <f t="shared" ref="U63:W63" si="53">SUM(J50:J63)</f>
        <v>244.35050185290135</v>
      </c>
      <c r="V63" s="14">
        <f t="shared" si="53"/>
        <v>232.71476366942986</v>
      </c>
      <c r="W63" s="14">
        <f t="shared" si="53"/>
        <v>221.63310825659983</v>
      </c>
      <c r="X63" s="50">
        <f t="shared" si="20"/>
        <v>211.07915072057125</v>
      </c>
      <c r="Y63" s="14">
        <f t="shared" si="21"/>
        <v>201.02776259102026</v>
      </c>
      <c r="Z63" s="14">
        <f t="shared" si="22"/>
        <v>191.45501199144786</v>
      </c>
      <c r="AA63" s="14">
        <f t="shared" si="23"/>
        <v>182.33810665852175</v>
      </c>
      <c r="AB63" s="14">
        <f t="shared" si="24"/>
        <v>173.65533967478262</v>
      </c>
      <c r="AC63" s="42">
        <f t="shared" si="25"/>
        <v>165.38603778550723</v>
      </c>
    </row>
    <row r="64" spans="1:29" x14ac:dyDescent="0.2">
      <c r="A64" s="54">
        <v>43950</v>
      </c>
      <c r="B64" s="12">
        <f t="shared" si="18"/>
        <v>11430.508548374668</v>
      </c>
      <c r="C64" s="12">
        <f t="shared" si="2"/>
        <v>544.30993087498427</v>
      </c>
      <c r="D64" s="5"/>
      <c r="H64" s="22">
        <f t="shared" si="4"/>
        <v>1045</v>
      </c>
      <c r="I64" s="27">
        <f t="shared" si="7"/>
        <v>25.919520517856384</v>
      </c>
      <c r="J64" s="21">
        <f t="shared" si="8"/>
        <v>24.685257636053759</v>
      </c>
      <c r="K64" s="21">
        <f t="shared" si="9"/>
        <v>23.509769177193995</v>
      </c>
      <c r="L64" s="21">
        <f t="shared" si="10"/>
        <v>22.390256359232446</v>
      </c>
      <c r="M64" s="14">
        <f t="shared" si="11"/>
        <v>21.324053675459439</v>
      </c>
      <c r="N64" s="14">
        <f t="shared" si="12"/>
        <v>20.308622548056565</v>
      </c>
      <c r="O64" s="14">
        <f t="shared" si="13"/>
        <v>19.341545283863436</v>
      </c>
      <c r="P64" s="14">
        <f t="shared" si="14"/>
        <v>18.420519317965184</v>
      </c>
      <c r="Q64" s="14">
        <f t="shared" si="15"/>
        <v>17.543351731395386</v>
      </c>
      <c r="R64" s="14">
        <f t="shared" si="16"/>
        <v>16.707954029900385</v>
      </c>
      <c r="S64" s="14"/>
      <c r="T64" s="27">
        <f t="shared" si="26"/>
        <v>269.39642829282377</v>
      </c>
      <c r="U64" s="14">
        <f t="shared" ref="U64:W64" si="54">SUM(J51:J64)</f>
        <v>256.56802694554642</v>
      </c>
      <c r="V64" s="14">
        <f t="shared" si="54"/>
        <v>244.35050185290135</v>
      </c>
      <c r="W64" s="14">
        <f t="shared" si="54"/>
        <v>232.71476366942986</v>
      </c>
      <c r="X64" s="50">
        <f t="shared" si="20"/>
        <v>221.63310825659983</v>
      </c>
      <c r="Y64" s="14">
        <f t="shared" si="21"/>
        <v>211.07915072057125</v>
      </c>
      <c r="Z64" s="14">
        <f t="shared" si="22"/>
        <v>201.02776259102026</v>
      </c>
      <c r="AA64" s="14">
        <f t="shared" si="23"/>
        <v>191.45501199144786</v>
      </c>
      <c r="AB64" s="14">
        <f t="shared" si="24"/>
        <v>182.33810665852175</v>
      </c>
      <c r="AC64" s="42">
        <f t="shared" si="25"/>
        <v>173.65533967478262</v>
      </c>
    </row>
    <row r="65" spans="1:29" s="8" customFormat="1" x14ac:dyDescent="0.2">
      <c r="A65" s="53">
        <v>43951</v>
      </c>
      <c r="B65" s="34">
        <f t="shared" si="18"/>
        <v>12002.033975793402</v>
      </c>
      <c r="C65" s="34">
        <f t="shared" si="2"/>
        <v>571.52542741873367</v>
      </c>
      <c r="D65" s="7"/>
      <c r="E65" s="6"/>
      <c r="F65" s="6"/>
      <c r="G65" s="6"/>
      <c r="H65" s="44">
        <f t="shared" si="4"/>
        <v>1045</v>
      </c>
      <c r="I65" s="45">
        <f t="shared" si="7"/>
        <v>27.215496543749214</v>
      </c>
      <c r="J65" s="34">
        <f t="shared" si="8"/>
        <v>25.919520517856384</v>
      </c>
      <c r="K65" s="34">
        <f t="shared" si="9"/>
        <v>24.685257636053759</v>
      </c>
      <c r="L65" s="34">
        <f t="shared" si="10"/>
        <v>23.509769177193995</v>
      </c>
      <c r="M65" s="19">
        <f t="shared" si="11"/>
        <v>22.390256359232446</v>
      </c>
      <c r="N65" s="19">
        <f t="shared" si="12"/>
        <v>21.324053675459439</v>
      </c>
      <c r="O65" s="19">
        <f t="shared" si="13"/>
        <v>20.308622548056565</v>
      </c>
      <c r="P65" s="19">
        <f t="shared" si="14"/>
        <v>19.341545283863436</v>
      </c>
      <c r="Q65" s="19">
        <f t="shared" si="15"/>
        <v>18.420519317965184</v>
      </c>
      <c r="R65" s="19">
        <f t="shared" si="16"/>
        <v>17.543351731395386</v>
      </c>
      <c r="S65" s="19"/>
      <c r="T65" s="28">
        <f t="shared" si="26"/>
        <v>282.86624970746499</v>
      </c>
      <c r="U65" s="19">
        <f t="shared" ref="U65:W65" si="55">SUM(J52:J65)</f>
        <v>269.39642829282377</v>
      </c>
      <c r="V65" s="19">
        <f t="shared" si="55"/>
        <v>256.56802694554642</v>
      </c>
      <c r="W65" s="19">
        <f t="shared" si="55"/>
        <v>244.35050185290135</v>
      </c>
      <c r="X65" s="66">
        <f t="shared" si="20"/>
        <v>232.71476366942986</v>
      </c>
      <c r="Y65" s="19">
        <f t="shared" si="21"/>
        <v>221.63310825659983</v>
      </c>
      <c r="Z65" s="19">
        <f t="shared" si="22"/>
        <v>211.07915072057125</v>
      </c>
      <c r="AA65" s="19">
        <f t="shared" si="23"/>
        <v>201.02776259102026</v>
      </c>
      <c r="AB65" s="19">
        <f t="shared" si="24"/>
        <v>191.45501199144786</v>
      </c>
      <c r="AC65" s="33">
        <f t="shared" si="25"/>
        <v>182.33810665852175</v>
      </c>
    </row>
    <row r="66" spans="1:29" x14ac:dyDescent="0.2">
      <c r="A66" s="54">
        <v>43952</v>
      </c>
      <c r="B66" s="12">
        <f t="shared" si="18"/>
        <v>12602.135674583073</v>
      </c>
      <c r="C66" s="12">
        <f t="shared" si="2"/>
        <v>600.10169878967099</v>
      </c>
      <c r="H66" s="22">
        <f t="shared" si="4"/>
        <v>1045</v>
      </c>
      <c r="I66" s="32">
        <f t="shared" ref="I66:I96" si="56">$L$1*$C65</f>
        <v>28.576271370936684</v>
      </c>
      <c r="J66" s="46">
        <f t="shared" ref="J66:J96" si="57">$L$1*$C64</f>
        <v>27.215496543749214</v>
      </c>
      <c r="K66" s="46">
        <f t="shared" ref="K66:K96" si="58">$L$1*$C63</f>
        <v>25.919520517856384</v>
      </c>
      <c r="L66" s="46">
        <f t="shared" ref="L66:L96" si="59">$L$1*$C62</f>
        <v>24.685257636053759</v>
      </c>
      <c r="M66" s="14">
        <f t="shared" si="11"/>
        <v>23.509769177193995</v>
      </c>
      <c r="N66" s="14">
        <f t="shared" ref="N66:N96" si="60">$L$1*$C60</f>
        <v>22.390256359232446</v>
      </c>
      <c r="O66" s="14">
        <f t="shared" ref="O66:O96" si="61">$L$1*$C59</f>
        <v>21.324053675459439</v>
      </c>
      <c r="P66" s="14">
        <f t="shared" ref="P66:P96" si="62">$L$1*$C58</f>
        <v>20.308622548056565</v>
      </c>
      <c r="Q66" s="14">
        <f t="shared" ref="Q66:Q96" si="63">$L$1*$C57</f>
        <v>19.341545283863436</v>
      </c>
      <c r="R66" s="14">
        <f t="shared" ref="R66:R96" si="64">$L$1*$C56</f>
        <v>18.420519317965184</v>
      </c>
      <c r="T66" s="27">
        <f t="shared" ref="T66:T96" si="65">SUM(I53:I66)</f>
        <v>297.00956219283819</v>
      </c>
      <c r="U66" s="14">
        <f t="shared" ref="U66:W66" si="66">SUM(J53:J66)</f>
        <v>282.86624970746499</v>
      </c>
      <c r="V66" s="14">
        <f t="shared" si="66"/>
        <v>269.39642829282377</v>
      </c>
      <c r="W66" s="14">
        <f t="shared" si="66"/>
        <v>256.56802694554642</v>
      </c>
      <c r="X66" s="50">
        <f t="shared" ref="X66:X129" si="67">SUM(M53:M66)</f>
        <v>244.35050185290135</v>
      </c>
      <c r="Y66" s="14">
        <f t="shared" ref="Y66:Y96" si="68">SUM(N53:N66)</f>
        <v>232.71476366942986</v>
      </c>
      <c r="Z66" s="14">
        <f t="shared" ref="Z66:Z96" si="69">SUM(O53:O66)</f>
        <v>221.63310825659983</v>
      </c>
      <c r="AA66" s="14">
        <f t="shared" ref="AA66:AA96" si="70">SUM(P53:P66)</f>
        <v>211.07915072057125</v>
      </c>
      <c r="AB66" s="14">
        <f t="shared" ref="AB66:AB96" si="71">SUM(Q53:Q66)</f>
        <v>201.02776259102026</v>
      </c>
      <c r="AC66" s="42">
        <f t="shared" ref="AC66:AC96" si="72">SUM(R53:R66)</f>
        <v>191.45501199144786</v>
      </c>
    </row>
    <row r="67" spans="1:29" x14ac:dyDescent="0.2">
      <c r="A67" s="54">
        <v>43953</v>
      </c>
      <c r="B67" s="12">
        <f t="shared" si="18"/>
        <v>13232.242458312227</v>
      </c>
      <c r="C67" s="12">
        <f t="shared" si="2"/>
        <v>630.1067837291539</v>
      </c>
      <c r="H67" s="22">
        <f t="shared" si="4"/>
        <v>1045</v>
      </c>
      <c r="I67" s="32">
        <f t="shared" si="56"/>
        <v>30.005084939483552</v>
      </c>
      <c r="J67" s="46">
        <f t="shared" si="57"/>
        <v>28.576271370936684</v>
      </c>
      <c r="K67" s="46">
        <f t="shared" si="58"/>
        <v>27.215496543749214</v>
      </c>
      <c r="L67" s="46">
        <f t="shared" si="59"/>
        <v>25.919520517856384</v>
      </c>
      <c r="M67" s="14">
        <f t="shared" si="11"/>
        <v>24.685257636053759</v>
      </c>
      <c r="N67" s="14">
        <f t="shared" si="60"/>
        <v>23.509769177193995</v>
      </c>
      <c r="O67" s="14">
        <f t="shared" si="61"/>
        <v>22.390256359232446</v>
      </c>
      <c r="P67" s="14">
        <f t="shared" si="62"/>
        <v>21.324053675459439</v>
      </c>
      <c r="Q67" s="14">
        <f t="shared" si="63"/>
        <v>20.308622548056565</v>
      </c>
      <c r="R67" s="14">
        <f t="shared" si="64"/>
        <v>19.341545283863436</v>
      </c>
      <c r="T67" s="27">
        <f t="shared" si="65"/>
        <v>311.86004030248012</v>
      </c>
      <c r="U67" s="14">
        <f t="shared" ref="U67:W67" si="73">SUM(J54:J67)</f>
        <v>297.00956219283819</v>
      </c>
      <c r="V67" s="14">
        <f t="shared" si="73"/>
        <v>282.86624970746499</v>
      </c>
      <c r="W67" s="14">
        <f t="shared" si="73"/>
        <v>269.39642829282377</v>
      </c>
      <c r="X67" s="50">
        <f t="shared" si="67"/>
        <v>256.56802694554642</v>
      </c>
      <c r="Y67" s="14">
        <f t="shared" si="68"/>
        <v>244.35050185290135</v>
      </c>
      <c r="Z67" s="14">
        <f t="shared" si="69"/>
        <v>232.71476366942986</v>
      </c>
      <c r="AA67" s="14">
        <f t="shared" si="70"/>
        <v>221.63310825659983</v>
      </c>
      <c r="AB67" s="14">
        <f t="shared" si="71"/>
        <v>211.07915072057125</v>
      </c>
      <c r="AC67" s="42">
        <f t="shared" si="72"/>
        <v>201.02776259102026</v>
      </c>
    </row>
    <row r="68" spans="1:29" x14ac:dyDescent="0.2">
      <c r="A68" s="54">
        <v>43954</v>
      </c>
      <c r="B68" s="12">
        <f t="shared" si="18"/>
        <v>13893.854581227839</v>
      </c>
      <c r="C68" s="12">
        <f t="shared" si="2"/>
        <v>661.61212291561242</v>
      </c>
      <c r="H68" s="22">
        <f t="shared" si="4"/>
        <v>1045</v>
      </c>
      <c r="I68" s="32">
        <f t="shared" si="56"/>
        <v>31.505339186457697</v>
      </c>
      <c r="J68" s="46">
        <f t="shared" si="57"/>
        <v>30.005084939483552</v>
      </c>
      <c r="K68" s="46">
        <f t="shared" si="58"/>
        <v>28.576271370936684</v>
      </c>
      <c r="L68" s="46">
        <f t="shared" si="59"/>
        <v>27.215496543749214</v>
      </c>
      <c r="M68" s="14">
        <f t="shared" si="11"/>
        <v>25.919520517856384</v>
      </c>
      <c r="N68" s="14">
        <f t="shared" si="60"/>
        <v>24.685257636053759</v>
      </c>
      <c r="O68" s="14">
        <f t="shared" si="61"/>
        <v>23.509769177193995</v>
      </c>
      <c r="P68" s="14">
        <f t="shared" si="62"/>
        <v>22.390256359232446</v>
      </c>
      <c r="Q68" s="14">
        <f t="shared" si="63"/>
        <v>21.324053675459439</v>
      </c>
      <c r="R68" s="14">
        <f t="shared" si="64"/>
        <v>20.308622548056565</v>
      </c>
      <c r="T68" s="27">
        <f t="shared" si="65"/>
        <v>327.45304231760417</v>
      </c>
      <c r="U68" s="14">
        <f t="shared" ref="U68:W68" si="74">SUM(J55:J68)</f>
        <v>311.86004030248012</v>
      </c>
      <c r="V68" s="14">
        <f t="shared" si="74"/>
        <v>297.00956219283819</v>
      </c>
      <c r="W68" s="14">
        <f t="shared" si="74"/>
        <v>282.86624970746499</v>
      </c>
      <c r="X68" s="50">
        <f t="shared" si="67"/>
        <v>269.39642829282377</v>
      </c>
      <c r="Y68" s="14">
        <f t="shared" si="68"/>
        <v>256.56802694554642</v>
      </c>
      <c r="Z68" s="14">
        <f t="shared" si="69"/>
        <v>244.35050185290135</v>
      </c>
      <c r="AA68" s="14">
        <f t="shared" si="70"/>
        <v>232.71476366942986</v>
      </c>
      <c r="AB68" s="14">
        <f t="shared" si="71"/>
        <v>221.63310825659983</v>
      </c>
      <c r="AC68" s="42">
        <f t="shared" si="72"/>
        <v>211.07915072057125</v>
      </c>
    </row>
    <row r="69" spans="1:29" x14ac:dyDescent="0.2">
      <c r="A69" s="54">
        <v>43955</v>
      </c>
      <c r="B69" s="12">
        <f t="shared" si="18"/>
        <v>14588.547310289232</v>
      </c>
      <c r="C69" s="12">
        <f t="shared" si="2"/>
        <v>694.69272906139304</v>
      </c>
      <c r="H69" s="22">
        <f t="shared" si="4"/>
        <v>1045</v>
      </c>
      <c r="I69" s="32">
        <f t="shared" si="56"/>
        <v>33.080606145780621</v>
      </c>
      <c r="J69" s="46">
        <f t="shared" si="57"/>
        <v>31.505339186457697</v>
      </c>
      <c r="K69" s="46">
        <f t="shared" si="58"/>
        <v>30.005084939483552</v>
      </c>
      <c r="L69" s="46">
        <f t="shared" si="59"/>
        <v>28.576271370936684</v>
      </c>
      <c r="M69" s="14">
        <f t="shared" si="11"/>
        <v>27.215496543749214</v>
      </c>
      <c r="N69" s="14">
        <f t="shared" si="60"/>
        <v>25.919520517856384</v>
      </c>
      <c r="O69" s="14">
        <f t="shared" si="61"/>
        <v>24.685257636053759</v>
      </c>
      <c r="P69" s="14">
        <f t="shared" si="62"/>
        <v>23.509769177193995</v>
      </c>
      <c r="Q69" s="14">
        <f t="shared" si="63"/>
        <v>22.390256359232446</v>
      </c>
      <c r="R69" s="14">
        <f t="shared" si="64"/>
        <v>21.324053675459439</v>
      </c>
      <c r="T69" s="27">
        <f t="shared" si="65"/>
        <v>343.82569443348439</v>
      </c>
      <c r="U69" s="14">
        <f t="shared" ref="U69:W69" si="75">SUM(J56:J69)</f>
        <v>327.45304231760417</v>
      </c>
      <c r="V69" s="14">
        <f t="shared" si="75"/>
        <v>311.86004030248012</v>
      </c>
      <c r="W69" s="14">
        <f t="shared" si="75"/>
        <v>297.00956219283819</v>
      </c>
      <c r="X69" s="50">
        <f t="shared" si="67"/>
        <v>282.86624970746499</v>
      </c>
      <c r="Y69" s="14">
        <f t="shared" si="68"/>
        <v>269.39642829282377</v>
      </c>
      <c r="Z69" s="14">
        <f t="shared" si="69"/>
        <v>256.56802694554642</v>
      </c>
      <c r="AA69" s="14">
        <f t="shared" si="70"/>
        <v>244.35050185290135</v>
      </c>
      <c r="AB69" s="14">
        <f t="shared" si="71"/>
        <v>232.71476366942986</v>
      </c>
      <c r="AC69" s="42">
        <f t="shared" si="72"/>
        <v>221.63310825659983</v>
      </c>
    </row>
    <row r="70" spans="1:29" x14ac:dyDescent="0.2">
      <c r="A70" s="54">
        <v>43956</v>
      </c>
      <c r="B70" s="12">
        <f t="shared" si="18"/>
        <v>15317.974675803694</v>
      </c>
      <c r="C70" s="12">
        <f t="shared" si="2"/>
        <v>729.42736551446251</v>
      </c>
      <c r="H70" s="22">
        <f t="shared" si="4"/>
        <v>1045</v>
      </c>
      <c r="I70" s="32">
        <f t="shared" si="56"/>
        <v>34.734636453069655</v>
      </c>
      <c r="J70" s="46">
        <f t="shared" si="57"/>
        <v>33.080606145780621</v>
      </c>
      <c r="K70" s="46">
        <f t="shared" si="58"/>
        <v>31.505339186457697</v>
      </c>
      <c r="L70" s="46">
        <f t="shared" si="59"/>
        <v>30.005084939483552</v>
      </c>
      <c r="M70" s="14">
        <f t="shared" si="11"/>
        <v>28.576271370936684</v>
      </c>
      <c r="N70" s="14">
        <f t="shared" si="60"/>
        <v>27.215496543749214</v>
      </c>
      <c r="O70" s="14">
        <f t="shared" si="61"/>
        <v>25.919520517856384</v>
      </c>
      <c r="P70" s="14">
        <f t="shared" si="62"/>
        <v>24.685257636053759</v>
      </c>
      <c r="Q70" s="14">
        <f t="shared" si="63"/>
        <v>23.509769177193995</v>
      </c>
      <c r="R70" s="14">
        <f t="shared" si="64"/>
        <v>22.390256359232446</v>
      </c>
      <c r="T70" s="27">
        <f t="shared" si="65"/>
        <v>361.01697915515865</v>
      </c>
      <c r="U70" s="14">
        <f t="shared" ref="U70:W70" si="76">SUM(J57:J70)</f>
        <v>343.82569443348439</v>
      </c>
      <c r="V70" s="14">
        <f t="shared" si="76"/>
        <v>327.45304231760417</v>
      </c>
      <c r="W70" s="14">
        <f t="shared" si="76"/>
        <v>311.86004030248012</v>
      </c>
      <c r="X70" s="50">
        <f t="shared" si="67"/>
        <v>297.00956219283819</v>
      </c>
      <c r="Y70" s="14">
        <f t="shared" si="68"/>
        <v>282.86624970746499</v>
      </c>
      <c r="Z70" s="14">
        <f t="shared" si="69"/>
        <v>269.39642829282377</v>
      </c>
      <c r="AA70" s="14">
        <f t="shared" si="70"/>
        <v>256.56802694554642</v>
      </c>
      <c r="AB70" s="14">
        <f t="shared" si="71"/>
        <v>244.35050185290135</v>
      </c>
      <c r="AC70" s="42">
        <f t="shared" si="72"/>
        <v>232.71476366942986</v>
      </c>
    </row>
    <row r="71" spans="1:29" x14ac:dyDescent="0.2">
      <c r="A71" s="54">
        <v>43957</v>
      </c>
      <c r="B71" s="12">
        <f t="shared" si="18"/>
        <v>16083.87340959388</v>
      </c>
      <c r="C71" s="12">
        <f t="shared" ref="C71:C96" si="77">B71-B70</f>
        <v>765.89873379018536</v>
      </c>
      <c r="H71" s="22">
        <f t="shared" ref="H71:H96" si="78">$H$5</f>
        <v>1045</v>
      </c>
      <c r="I71" s="32">
        <f t="shared" si="56"/>
        <v>36.47136827572313</v>
      </c>
      <c r="J71" s="46">
        <f t="shared" si="57"/>
        <v>34.734636453069655</v>
      </c>
      <c r="K71" s="46">
        <f t="shared" si="58"/>
        <v>33.080606145780621</v>
      </c>
      <c r="L71" s="46">
        <f t="shared" si="59"/>
        <v>31.505339186457697</v>
      </c>
      <c r="M71" s="14">
        <f t="shared" si="11"/>
        <v>30.005084939483552</v>
      </c>
      <c r="N71" s="14">
        <f t="shared" si="60"/>
        <v>28.576271370936684</v>
      </c>
      <c r="O71" s="14">
        <f t="shared" si="61"/>
        <v>27.215496543749214</v>
      </c>
      <c r="P71" s="14">
        <f t="shared" si="62"/>
        <v>25.919520517856384</v>
      </c>
      <c r="Q71" s="14">
        <f t="shared" si="63"/>
        <v>24.685257636053759</v>
      </c>
      <c r="R71" s="14">
        <f t="shared" si="64"/>
        <v>23.509769177193995</v>
      </c>
      <c r="T71" s="27">
        <f t="shared" si="65"/>
        <v>379.06782811291657</v>
      </c>
      <c r="U71" s="14">
        <f t="shared" ref="U71:W71" si="79">SUM(J58:J71)</f>
        <v>361.01697915515865</v>
      </c>
      <c r="V71" s="14">
        <f t="shared" si="79"/>
        <v>343.82569443348439</v>
      </c>
      <c r="W71" s="14">
        <f t="shared" si="79"/>
        <v>327.45304231760417</v>
      </c>
      <c r="X71" s="50">
        <f t="shared" si="67"/>
        <v>311.86004030248012</v>
      </c>
      <c r="Y71" s="14">
        <f t="shared" si="68"/>
        <v>297.00956219283819</v>
      </c>
      <c r="Z71" s="14">
        <f t="shared" si="69"/>
        <v>282.86624970746499</v>
      </c>
      <c r="AA71" s="14">
        <f t="shared" si="70"/>
        <v>269.39642829282377</v>
      </c>
      <c r="AB71" s="14">
        <f t="shared" si="71"/>
        <v>256.56802694554642</v>
      </c>
      <c r="AC71" s="42">
        <f t="shared" si="72"/>
        <v>244.35050185290135</v>
      </c>
    </row>
    <row r="72" spans="1:29" x14ac:dyDescent="0.2">
      <c r="A72" s="54">
        <v>43958</v>
      </c>
      <c r="B72" s="12">
        <f t="shared" si="18"/>
        <v>16888.067080073575</v>
      </c>
      <c r="C72" s="12">
        <f t="shared" si="77"/>
        <v>804.19367047969536</v>
      </c>
      <c r="H72" s="22">
        <f t="shared" si="78"/>
        <v>1045</v>
      </c>
      <c r="I72" s="32">
        <f t="shared" si="56"/>
        <v>38.294936689509271</v>
      </c>
      <c r="J72" s="46">
        <f t="shared" si="57"/>
        <v>36.47136827572313</v>
      </c>
      <c r="K72" s="46">
        <f t="shared" si="58"/>
        <v>34.734636453069655</v>
      </c>
      <c r="L72" s="46">
        <f t="shared" si="59"/>
        <v>33.080606145780621</v>
      </c>
      <c r="M72" s="14">
        <f t="shared" si="11"/>
        <v>31.505339186457697</v>
      </c>
      <c r="N72" s="14">
        <f t="shared" si="60"/>
        <v>30.005084939483552</v>
      </c>
      <c r="O72" s="14">
        <f t="shared" si="61"/>
        <v>28.576271370936684</v>
      </c>
      <c r="P72" s="14">
        <f t="shared" si="62"/>
        <v>27.215496543749214</v>
      </c>
      <c r="Q72" s="14">
        <f t="shared" si="63"/>
        <v>25.919520517856384</v>
      </c>
      <c r="R72" s="14">
        <f t="shared" si="64"/>
        <v>24.685257636053759</v>
      </c>
      <c r="T72" s="27">
        <f t="shared" si="65"/>
        <v>398.02121951856242</v>
      </c>
      <c r="U72" s="14">
        <f t="shared" ref="U72:W72" si="80">SUM(J59:J72)</f>
        <v>379.06782811291657</v>
      </c>
      <c r="V72" s="14">
        <f t="shared" si="80"/>
        <v>361.01697915515865</v>
      </c>
      <c r="W72" s="14">
        <f t="shared" si="80"/>
        <v>343.82569443348439</v>
      </c>
      <c r="X72" s="50">
        <f t="shared" si="67"/>
        <v>327.45304231760417</v>
      </c>
      <c r="Y72" s="14">
        <f t="shared" si="68"/>
        <v>311.86004030248012</v>
      </c>
      <c r="Z72" s="14">
        <f t="shared" si="69"/>
        <v>297.00956219283819</v>
      </c>
      <c r="AA72" s="14">
        <f t="shared" si="70"/>
        <v>282.86624970746499</v>
      </c>
      <c r="AB72" s="14">
        <f t="shared" si="71"/>
        <v>269.39642829282377</v>
      </c>
      <c r="AC72" s="42">
        <f t="shared" si="72"/>
        <v>256.56802694554642</v>
      </c>
    </row>
    <row r="73" spans="1:29" x14ac:dyDescent="0.2">
      <c r="A73" s="54">
        <v>43959</v>
      </c>
      <c r="B73" s="12">
        <f t="shared" si="18"/>
        <v>17732.470434077255</v>
      </c>
      <c r="C73" s="12">
        <f t="shared" si="77"/>
        <v>844.40335400367985</v>
      </c>
      <c r="H73" s="22">
        <f t="shared" si="78"/>
        <v>1045</v>
      </c>
      <c r="I73" s="32">
        <f t="shared" si="56"/>
        <v>40.209683523984772</v>
      </c>
      <c r="J73" s="46">
        <f t="shared" si="57"/>
        <v>38.294936689509271</v>
      </c>
      <c r="K73" s="46">
        <f t="shared" si="58"/>
        <v>36.47136827572313</v>
      </c>
      <c r="L73" s="46">
        <f t="shared" si="59"/>
        <v>34.734636453069655</v>
      </c>
      <c r="M73" s="14">
        <f t="shared" si="11"/>
        <v>33.080606145780621</v>
      </c>
      <c r="N73" s="14">
        <f t="shared" si="60"/>
        <v>31.505339186457697</v>
      </c>
      <c r="O73" s="14">
        <f t="shared" si="61"/>
        <v>30.005084939483552</v>
      </c>
      <c r="P73" s="14">
        <f t="shared" si="62"/>
        <v>28.576271370936684</v>
      </c>
      <c r="Q73" s="14">
        <f t="shared" si="63"/>
        <v>27.215496543749214</v>
      </c>
      <c r="R73" s="14">
        <f t="shared" si="64"/>
        <v>25.919520517856384</v>
      </c>
      <c r="T73" s="27">
        <f t="shared" si="65"/>
        <v>417.92228049449056</v>
      </c>
      <c r="U73" s="14">
        <f t="shared" ref="U73:W73" si="81">SUM(J60:J73)</f>
        <v>398.02121951856242</v>
      </c>
      <c r="V73" s="14">
        <f t="shared" si="81"/>
        <v>379.06782811291657</v>
      </c>
      <c r="W73" s="14">
        <f t="shared" si="81"/>
        <v>361.01697915515865</v>
      </c>
      <c r="X73" s="50">
        <f t="shared" si="67"/>
        <v>343.82569443348439</v>
      </c>
      <c r="Y73" s="14">
        <f t="shared" si="68"/>
        <v>327.45304231760417</v>
      </c>
      <c r="Z73" s="14">
        <f t="shared" si="69"/>
        <v>311.86004030248012</v>
      </c>
      <c r="AA73" s="14">
        <f t="shared" si="70"/>
        <v>297.00956219283819</v>
      </c>
      <c r="AB73" s="14">
        <f t="shared" si="71"/>
        <v>282.86624970746499</v>
      </c>
      <c r="AC73" s="42">
        <f t="shared" si="72"/>
        <v>269.39642829282377</v>
      </c>
    </row>
    <row r="74" spans="1:29" x14ac:dyDescent="0.2">
      <c r="A74" s="54">
        <v>43960</v>
      </c>
      <c r="B74" s="12">
        <f t="shared" si="18"/>
        <v>18619.093955781118</v>
      </c>
      <c r="C74" s="12">
        <f t="shared" si="77"/>
        <v>886.62352170386293</v>
      </c>
      <c r="H74" s="22">
        <f t="shared" si="78"/>
        <v>1045</v>
      </c>
      <c r="I74" s="32">
        <f t="shared" si="56"/>
        <v>42.220167700183993</v>
      </c>
      <c r="J74" s="46">
        <f t="shared" si="57"/>
        <v>40.209683523984772</v>
      </c>
      <c r="K74" s="46">
        <f t="shared" si="58"/>
        <v>38.294936689509271</v>
      </c>
      <c r="L74" s="46">
        <f t="shared" si="59"/>
        <v>36.47136827572313</v>
      </c>
      <c r="M74" s="14">
        <f t="shared" si="11"/>
        <v>34.734636453069655</v>
      </c>
      <c r="N74" s="14">
        <f t="shared" si="60"/>
        <v>33.080606145780621</v>
      </c>
      <c r="O74" s="14">
        <f t="shared" si="61"/>
        <v>31.505339186457697</v>
      </c>
      <c r="P74" s="14">
        <f t="shared" si="62"/>
        <v>30.005084939483552</v>
      </c>
      <c r="Q74" s="14">
        <f t="shared" si="63"/>
        <v>28.576271370936684</v>
      </c>
      <c r="R74" s="14">
        <f t="shared" si="64"/>
        <v>27.215496543749214</v>
      </c>
      <c r="T74" s="27">
        <f t="shared" si="65"/>
        <v>438.81839451921519</v>
      </c>
      <c r="U74" s="14">
        <f t="shared" ref="U74:W74" si="82">SUM(J61:J74)</f>
        <v>417.92228049449056</v>
      </c>
      <c r="V74" s="14">
        <f t="shared" si="82"/>
        <v>398.02121951856242</v>
      </c>
      <c r="W74" s="14">
        <f t="shared" si="82"/>
        <v>379.06782811291657</v>
      </c>
      <c r="X74" s="50">
        <f t="shared" si="67"/>
        <v>361.01697915515865</v>
      </c>
      <c r="Y74" s="14">
        <f t="shared" si="68"/>
        <v>343.82569443348439</v>
      </c>
      <c r="Z74" s="14">
        <f t="shared" si="69"/>
        <v>327.45304231760417</v>
      </c>
      <c r="AA74" s="14">
        <f t="shared" si="70"/>
        <v>311.86004030248012</v>
      </c>
      <c r="AB74" s="14">
        <f t="shared" si="71"/>
        <v>297.00956219283819</v>
      </c>
      <c r="AC74" s="42">
        <f t="shared" si="72"/>
        <v>282.86624970746499</v>
      </c>
    </row>
    <row r="75" spans="1:29" x14ac:dyDescent="0.2">
      <c r="A75" s="54">
        <v>43961</v>
      </c>
      <c r="B75" s="12">
        <f t="shared" si="18"/>
        <v>19550.048653570175</v>
      </c>
      <c r="C75" s="12">
        <f t="shared" si="77"/>
        <v>930.95469778905681</v>
      </c>
      <c r="H75" s="22">
        <f t="shared" si="78"/>
        <v>1045</v>
      </c>
      <c r="I75" s="32">
        <f t="shared" si="56"/>
        <v>44.33117608519315</v>
      </c>
      <c r="J75" s="46">
        <f t="shared" si="57"/>
        <v>42.220167700183993</v>
      </c>
      <c r="K75" s="46">
        <f t="shared" si="58"/>
        <v>40.209683523984772</v>
      </c>
      <c r="L75" s="46">
        <f t="shared" si="59"/>
        <v>38.294936689509271</v>
      </c>
      <c r="M75" s="14">
        <f t="shared" si="11"/>
        <v>36.47136827572313</v>
      </c>
      <c r="N75" s="14">
        <f t="shared" si="60"/>
        <v>34.734636453069655</v>
      </c>
      <c r="O75" s="14">
        <f t="shared" si="61"/>
        <v>33.080606145780621</v>
      </c>
      <c r="P75" s="14">
        <f t="shared" si="62"/>
        <v>31.505339186457697</v>
      </c>
      <c r="Q75" s="14">
        <f t="shared" si="63"/>
        <v>30.005084939483552</v>
      </c>
      <c r="R75" s="14">
        <f t="shared" si="64"/>
        <v>28.576271370936684</v>
      </c>
      <c r="T75" s="27">
        <f t="shared" si="65"/>
        <v>460.75931424517586</v>
      </c>
      <c r="U75" s="14">
        <f t="shared" ref="U75:W75" si="83">SUM(J62:J75)</f>
        <v>438.81839451921519</v>
      </c>
      <c r="V75" s="14">
        <f t="shared" si="83"/>
        <v>417.92228049449056</v>
      </c>
      <c r="W75" s="14">
        <f t="shared" si="83"/>
        <v>398.02121951856242</v>
      </c>
      <c r="X75" s="50">
        <f t="shared" si="67"/>
        <v>379.06782811291657</v>
      </c>
      <c r="Y75" s="14">
        <f t="shared" si="68"/>
        <v>361.01697915515865</v>
      </c>
      <c r="Z75" s="14">
        <f t="shared" si="69"/>
        <v>343.82569443348439</v>
      </c>
      <c r="AA75" s="14">
        <f t="shared" si="70"/>
        <v>327.45304231760417</v>
      </c>
      <c r="AB75" s="14">
        <f t="shared" si="71"/>
        <v>311.86004030248012</v>
      </c>
      <c r="AC75" s="42">
        <f t="shared" si="72"/>
        <v>297.00956219283819</v>
      </c>
    </row>
    <row r="76" spans="1:29" x14ac:dyDescent="0.2">
      <c r="A76" s="54">
        <v>43962</v>
      </c>
      <c r="B76" s="12">
        <f t="shared" si="18"/>
        <v>20527.551086248684</v>
      </c>
      <c r="C76" s="12">
        <f t="shared" si="77"/>
        <v>977.50243267850965</v>
      </c>
      <c r="H76" s="22">
        <f t="shared" si="78"/>
        <v>1045</v>
      </c>
      <c r="I76" s="32">
        <f t="shared" si="56"/>
        <v>46.54773488945284</v>
      </c>
      <c r="J76" s="46">
        <f t="shared" si="57"/>
        <v>44.33117608519315</v>
      </c>
      <c r="K76" s="46">
        <f t="shared" si="58"/>
        <v>42.220167700183993</v>
      </c>
      <c r="L76" s="46">
        <f t="shared" si="59"/>
        <v>40.209683523984772</v>
      </c>
      <c r="M76" s="14">
        <f t="shared" si="11"/>
        <v>38.294936689509271</v>
      </c>
      <c r="N76" s="14">
        <f t="shared" si="60"/>
        <v>36.47136827572313</v>
      </c>
      <c r="O76" s="14">
        <f t="shared" si="61"/>
        <v>34.734636453069655</v>
      </c>
      <c r="P76" s="14">
        <f t="shared" si="62"/>
        <v>33.080606145780621</v>
      </c>
      <c r="Q76" s="14">
        <f t="shared" si="63"/>
        <v>31.505339186457697</v>
      </c>
      <c r="R76" s="14">
        <f t="shared" si="64"/>
        <v>30.005084939483552</v>
      </c>
      <c r="T76" s="27">
        <f t="shared" si="65"/>
        <v>483.79727995743468</v>
      </c>
      <c r="U76" s="14">
        <f t="shared" ref="U76:W76" si="84">SUM(J63:J76)</f>
        <v>460.75931424517586</v>
      </c>
      <c r="V76" s="14">
        <f t="shared" si="84"/>
        <v>438.81839451921519</v>
      </c>
      <c r="W76" s="14">
        <f t="shared" si="84"/>
        <v>417.92228049449056</v>
      </c>
      <c r="X76" s="50">
        <f t="shared" si="67"/>
        <v>398.02121951856242</v>
      </c>
      <c r="Y76" s="14">
        <f t="shared" si="68"/>
        <v>379.06782811291657</v>
      </c>
      <c r="Z76" s="14">
        <f t="shared" si="69"/>
        <v>361.01697915515865</v>
      </c>
      <c r="AA76" s="14">
        <f t="shared" si="70"/>
        <v>343.82569443348439</v>
      </c>
      <c r="AB76" s="14">
        <f t="shared" si="71"/>
        <v>327.45304231760417</v>
      </c>
      <c r="AC76" s="42">
        <f t="shared" si="72"/>
        <v>311.86004030248012</v>
      </c>
    </row>
    <row r="77" spans="1:29" x14ac:dyDescent="0.2">
      <c r="A77" s="54">
        <v>43963</v>
      </c>
      <c r="B77" s="12">
        <f t="shared" si="18"/>
        <v>21553.92864056112</v>
      </c>
      <c r="C77" s="12">
        <f t="shared" si="77"/>
        <v>1026.3775543124357</v>
      </c>
      <c r="H77" s="22">
        <f t="shared" si="78"/>
        <v>1045</v>
      </c>
      <c r="I77" s="32">
        <f t="shared" si="56"/>
        <v>48.875121633925488</v>
      </c>
      <c r="J77" s="46">
        <f t="shared" si="57"/>
        <v>46.54773488945284</v>
      </c>
      <c r="K77" s="46">
        <f t="shared" si="58"/>
        <v>44.33117608519315</v>
      </c>
      <c r="L77" s="46">
        <f t="shared" si="59"/>
        <v>42.220167700183993</v>
      </c>
      <c r="M77" s="14">
        <f t="shared" si="11"/>
        <v>40.209683523984772</v>
      </c>
      <c r="N77" s="14">
        <f t="shared" si="60"/>
        <v>38.294936689509271</v>
      </c>
      <c r="O77" s="14">
        <f t="shared" si="61"/>
        <v>36.47136827572313</v>
      </c>
      <c r="P77" s="14">
        <f t="shared" si="62"/>
        <v>34.734636453069655</v>
      </c>
      <c r="Q77" s="14">
        <f t="shared" si="63"/>
        <v>33.080606145780621</v>
      </c>
      <c r="R77" s="14">
        <f t="shared" si="64"/>
        <v>31.505339186457697</v>
      </c>
      <c r="T77" s="27">
        <f t="shared" si="65"/>
        <v>507.98714395530646</v>
      </c>
      <c r="U77" s="14">
        <f t="shared" ref="U77:W77" si="85">SUM(J64:J77)</f>
        <v>483.79727995743468</v>
      </c>
      <c r="V77" s="14">
        <f t="shared" si="85"/>
        <v>460.75931424517586</v>
      </c>
      <c r="W77" s="14">
        <f t="shared" si="85"/>
        <v>438.81839451921519</v>
      </c>
      <c r="X77" s="50">
        <f t="shared" si="67"/>
        <v>417.92228049449056</v>
      </c>
      <c r="Y77" s="14">
        <f t="shared" si="68"/>
        <v>398.02121951856242</v>
      </c>
      <c r="Z77" s="14">
        <f t="shared" si="69"/>
        <v>379.06782811291657</v>
      </c>
      <c r="AA77" s="14">
        <f t="shared" si="70"/>
        <v>361.01697915515865</v>
      </c>
      <c r="AB77" s="14">
        <f t="shared" si="71"/>
        <v>343.82569443348439</v>
      </c>
      <c r="AC77" s="42">
        <f t="shared" si="72"/>
        <v>327.45304231760417</v>
      </c>
    </row>
    <row r="78" spans="1:29" x14ac:dyDescent="0.2">
      <c r="A78" s="54">
        <v>43964</v>
      </c>
      <c r="B78" s="12">
        <f t="shared" si="18"/>
        <v>22631.625072589177</v>
      </c>
      <c r="C78" s="12">
        <f t="shared" si="77"/>
        <v>1077.6964320280567</v>
      </c>
      <c r="H78" s="22">
        <f t="shared" si="78"/>
        <v>1045</v>
      </c>
      <c r="I78" s="32">
        <f t="shared" si="56"/>
        <v>51.318877715621788</v>
      </c>
      <c r="J78" s="46">
        <f t="shared" si="57"/>
        <v>48.875121633925488</v>
      </c>
      <c r="K78" s="46">
        <f t="shared" si="58"/>
        <v>46.54773488945284</v>
      </c>
      <c r="L78" s="46">
        <f t="shared" si="59"/>
        <v>44.33117608519315</v>
      </c>
      <c r="M78" s="14">
        <f t="shared" si="11"/>
        <v>42.220167700183993</v>
      </c>
      <c r="N78" s="14">
        <f t="shared" si="60"/>
        <v>40.209683523984772</v>
      </c>
      <c r="O78" s="14">
        <f t="shared" si="61"/>
        <v>38.294936689509271</v>
      </c>
      <c r="P78" s="14">
        <f t="shared" si="62"/>
        <v>36.47136827572313</v>
      </c>
      <c r="Q78" s="14">
        <f t="shared" si="63"/>
        <v>34.734636453069655</v>
      </c>
      <c r="R78" s="14">
        <f t="shared" si="64"/>
        <v>33.080606145780621</v>
      </c>
      <c r="T78" s="27">
        <f t="shared" si="65"/>
        <v>533.38650115307178</v>
      </c>
      <c r="U78" s="14">
        <f t="shared" ref="U78:W78" si="86">SUM(J65:J78)</f>
        <v>507.98714395530646</v>
      </c>
      <c r="V78" s="14">
        <f t="shared" si="86"/>
        <v>483.79727995743468</v>
      </c>
      <c r="W78" s="14">
        <f t="shared" si="86"/>
        <v>460.75931424517586</v>
      </c>
      <c r="X78" s="50">
        <f t="shared" si="67"/>
        <v>438.81839451921519</v>
      </c>
      <c r="Y78" s="14">
        <f t="shared" si="68"/>
        <v>417.92228049449056</v>
      </c>
      <c r="Z78" s="14">
        <f t="shared" si="69"/>
        <v>398.02121951856242</v>
      </c>
      <c r="AA78" s="14">
        <f t="shared" si="70"/>
        <v>379.06782811291657</v>
      </c>
      <c r="AB78" s="14">
        <f t="shared" si="71"/>
        <v>361.01697915515865</v>
      </c>
      <c r="AC78" s="42">
        <f t="shared" si="72"/>
        <v>343.82569443348439</v>
      </c>
    </row>
    <row r="79" spans="1:29" x14ac:dyDescent="0.2">
      <c r="A79" s="54">
        <v>43965</v>
      </c>
      <c r="B79" s="12">
        <f t="shared" si="18"/>
        <v>23763.206326218638</v>
      </c>
      <c r="C79" s="12">
        <f t="shared" si="77"/>
        <v>1131.5812536294616</v>
      </c>
      <c r="H79" s="22">
        <f t="shared" si="78"/>
        <v>1045</v>
      </c>
      <c r="I79" s="32">
        <f t="shared" si="56"/>
        <v>53.884821601402841</v>
      </c>
      <c r="J79" s="46">
        <f t="shared" si="57"/>
        <v>51.318877715621788</v>
      </c>
      <c r="K79" s="46">
        <f t="shared" si="58"/>
        <v>48.875121633925488</v>
      </c>
      <c r="L79" s="46">
        <f t="shared" si="59"/>
        <v>46.54773488945284</v>
      </c>
      <c r="M79" s="14">
        <f t="shared" si="11"/>
        <v>44.33117608519315</v>
      </c>
      <c r="N79" s="14">
        <f t="shared" si="60"/>
        <v>42.220167700183993</v>
      </c>
      <c r="O79" s="14">
        <f t="shared" si="61"/>
        <v>40.209683523984772</v>
      </c>
      <c r="P79" s="14">
        <f t="shared" si="62"/>
        <v>38.294936689509271</v>
      </c>
      <c r="Q79" s="14">
        <f t="shared" si="63"/>
        <v>36.47136827572313</v>
      </c>
      <c r="R79" s="14">
        <f t="shared" si="64"/>
        <v>34.734636453069655</v>
      </c>
      <c r="T79" s="27">
        <f t="shared" si="65"/>
        <v>560.05582621072551</v>
      </c>
      <c r="U79" s="14">
        <f t="shared" ref="U79:W79" si="87">SUM(J66:J79)</f>
        <v>533.38650115307178</v>
      </c>
      <c r="V79" s="14">
        <f t="shared" si="87"/>
        <v>507.98714395530646</v>
      </c>
      <c r="W79" s="14">
        <f t="shared" si="87"/>
        <v>483.79727995743468</v>
      </c>
      <c r="X79" s="50">
        <f t="shared" si="67"/>
        <v>460.75931424517586</v>
      </c>
      <c r="Y79" s="14">
        <f t="shared" si="68"/>
        <v>438.81839451921519</v>
      </c>
      <c r="Z79" s="14">
        <f t="shared" si="69"/>
        <v>417.92228049449056</v>
      </c>
      <c r="AA79" s="14">
        <f t="shared" si="70"/>
        <v>398.02121951856242</v>
      </c>
      <c r="AB79" s="14">
        <f t="shared" si="71"/>
        <v>379.06782811291657</v>
      </c>
      <c r="AC79" s="42">
        <f t="shared" si="72"/>
        <v>361.01697915515865</v>
      </c>
    </row>
    <row r="80" spans="1:29" x14ac:dyDescent="0.2">
      <c r="A80" s="54">
        <v>43966</v>
      </c>
      <c r="B80" s="12">
        <f t="shared" si="18"/>
        <v>24951.366642529571</v>
      </c>
      <c r="C80" s="12">
        <f t="shared" si="77"/>
        <v>1188.1603163109321</v>
      </c>
      <c r="H80" s="22">
        <f t="shared" si="78"/>
        <v>1045</v>
      </c>
      <c r="I80" s="32">
        <f t="shared" si="56"/>
        <v>56.579062681473083</v>
      </c>
      <c r="J80" s="46">
        <f t="shared" si="57"/>
        <v>53.884821601402841</v>
      </c>
      <c r="K80" s="46">
        <f t="shared" si="58"/>
        <v>51.318877715621788</v>
      </c>
      <c r="L80" s="46">
        <f t="shared" si="59"/>
        <v>48.875121633925488</v>
      </c>
      <c r="M80" s="14">
        <f t="shared" si="11"/>
        <v>46.54773488945284</v>
      </c>
      <c r="N80" s="14">
        <f t="shared" si="60"/>
        <v>44.33117608519315</v>
      </c>
      <c r="O80" s="14">
        <f t="shared" si="61"/>
        <v>42.220167700183993</v>
      </c>
      <c r="P80" s="14">
        <f t="shared" si="62"/>
        <v>40.209683523984772</v>
      </c>
      <c r="Q80" s="14">
        <f t="shared" si="63"/>
        <v>38.294936689509271</v>
      </c>
      <c r="R80" s="14">
        <f t="shared" si="64"/>
        <v>36.47136827572313</v>
      </c>
      <c r="T80" s="27">
        <f t="shared" si="65"/>
        <v>588.05861752126179</v>
      </c>
      <c r="U80" s="14">
        <f t="shared" ref="U80:W80" si="88">SUM(J67:J80)</f>
        <v>560.05582621072551</v>
      </c>
      <c r="V80" s="14">
        <f t="shared" si="88"/>
        <v>533.38650115307178</v>
      </c>
      <c r="W80" s="14">
        <f t="shared" si="88"/>
        <v>507.98714395530646</v>
      </c>
      <c r="X80" s="50">
        <f t="shared" si="67"/>
        <v>483.79727995743468</v>
      </c>
      <c r="Y80" s="14">
        <f t="shared" si="68"/>
        <v>460.75931424517586</v>
      </c>
      <c r="Z80" s="14">
        <f t="shared" si="69"/>
        <v>438.81839451921519</v>
      </c>
      <c r="AA80" s="14">
        <f t="shared" si="70"/>
        <v>417.92228049449056</v>
      </c>
      <c r="AB80" s="14">
        <f t="shared" si="71"/>
        <v>398.02121951856242</v>
      </c>
      <c r="AC80" s="42">
        <f t="shared" si="72"/>
        <v>379.06782811291657</v>
      </c>
    </row>
    <row r="81" spans="1:29" x14ac:dyDescent="0.2">
      <c r="A81" s="54">
        <v>43967</v>
      </c>
      <c r="B81" s="12">
        <f t="shared" si="18"/>
        <v>26198.934974656051</v>
      </c>
      <c r="C81" s="12">
        <f t="shared" si="77"/>
        <v>1247.5683321264805</v>
      </c>
      <c r="H81" s="22">
        <f t="shared" si="78"/>
        <v>1045</v>
      </c>
      <c r="I81" s="32">
        <f t="shared" si="56"/>
        <v>59.408015815546605</v>
      </c>
      <c r="J81" s="46">
        <f t="shared" si="57"/>
        <v>56.579062681473083</v>
      </c>
      <c r="K81" s="46">
        <f t="shared" si="58"/>
        <v>53.884821601402841</v>
      </c>
      <c r="L81" s="46">
        <f t="shared" si="59"/>
        <v>51.318877715621788</v>
      </c>
      <c r="M81" s="14">
        <f t="shared" si="11"/>
        <v>48.875121633925488</v>
      </c>
      <c r="N81" s="14">
        <f t="shared" si="60"/>
        <v>46.54773488945284</v>
      </c>
      <c r="O81" s="14">
        <f t="shared" si="61"/>
        <v>44.33117608519315</v>
      </c>
      <c r="P81" s="14">
        <f t="shared" si="62"/>
        <v>42.220167700183993</v>
      </c>
      <c r="Q81" s="14">
        <f t="shared" si="63"/>
        <v>40.209683523984772</v>
      </c>
      <c r="R81" s="14">
        <f t="shared" si="64"/>
        <v>38.294936689509271</v>
      </c>
      <c r="T81" s="27">
        <f t="shared" si="65"/>
        <v>617.46154839732492</v>
      </c>
      <c r="U81" s="14">
        <f t="shared" ref="U81:W81" si="89">SUM(J68:J81)</f>
        <v>588.05861752126179</v>
      </c>
      <c r="V81" s="14">
        <f t="shared" si="89"/>
        <v>560.05582621072551</v>
      </c>
      <c r="W81" s="14">
        <f t="shared" si="89"/>
        <v>533.38650115307178</v>
      </c>
      <c r="X81" s="50">
        <f t="shared" si="67"/>
        <v>507.98714395530646</v>
      </c>
      <c r="Y81" s="14">
        <f t="shared" si="68"/>
        <v>483.79727995743468</v>
      </c>
      <c r="Z81" s="14">
        <f t="shared" si="69"/>
        <v>460.75931424517586</v>
      </c>
      <c r="AA81" s="14">
        <f t="shared" si="70"/>
        <v>438.81839451921519</v>
      </c>
      <c r="AB81" s="14">
        <f t="shared" si="71"/>
        <v>417.92228049449056</v>
      </c>
      <c r="AC81" s="42">
        <f t="shared" si="72"/>
        <v>398.02121951856242</v>
      </c>
    </row>
    <row r="82" spans="1:29" x14ac:dyDescent="0.2">
      <c r="A82" s="54">
        <v>43968</v>
      </c>
      <c r="B82" s="12">
        <f t="shared" si="18"/>
        <v>27508.881723388855</v>
      </c>
      <c r="C82" s="12">
        <f t="shared" si="77"/>
        <v>1309.9467487328038</v>
      </c>
      <c r="H82" s="22">
        <f t="shared" si="78"/>
        <v>1045</v>
      </c>
      <c r="I82" s="32">
        <f t="shared" si="56"/>
        <v>62.378416606324031</v>
      </c>
      <c r="J82" s="46">
        <f t="shared" si="57"/>
        <v>59.408015815546605</v>
      </c>
      <c r="K82" s="46">
        <f t="shared" si="58"/>
        <v>56.579062681473083</v>
      </c>
      <c r="L82" s="46">
        <f t="shared" si="59"/>
        <v>53.884821601402841</v>
      </c>
      <c r="M82" s="14">
        <f t="shared" si="11"/>
        <v>51.318877715621788</v>
      </c>
      <c r="N82" s="14">
        <f t="shared" si="60"/>
        <v>48.875121633925488</v>
      </c>
      <c r="O82" s="14">
        <f t="shared" si="61"/>
        <v>46.54773488945284</v>
      </c>
      <c r="P82" s="14">
        <f t="shared" si="62"/>
        <v>44.33117608519315</v>
      </c>
      <c r="Q82" s="14">
        <f t="shared" si="63"/>
        <v>42.220167700183993</v>
      </c>
      <c r="R82" s="14">
        <f t="shared" si="64"/>
        <v>40.209683523984772</v>
      </c>
      <c r="T82" s="27">
        <f t="shared" si="65"/>
        <v>648.33462581719118</v>
      </c>
      <c r="U82" s="14">
        <f t="shared" ref="U82:W82" si="90">SUM(J69:J82)</f>
        <v>617.46154839732492</v>
      </c>
      <c r="V82" s="14">
        <f t="shared" si="90"/>
        <v>588.05861752126179</v>
      </c>
      <c r="W82" s="14">
        <f t="shared" si="90"/>
        <v>560.05582621072551</v>
      </c>
      <c r="X82" s="50">
        <f t="shared" si="67"/>
        <v>533.38650115307178</v>
      </c>
      <c r="Y82" s="14">
        <f t="shared" si="68"/>
        <v>507.98714395530646</v>
      </c>
      <c r="Z82" s="14">
        <f t="shared" si="69"/>
        <v>483.79727995743468</v>
      </c>
      <c r="AA82" s="14">
        <f t="shared" si="70"/>
        <v>460.75931424517586</v>
      </c>
      <c r="AB82" s="14">
        <f t="shared" si="71"/>
        <v>438.81839451921519</v>
      </c>
      <c r="AC82" s="42">
        <f t="shared" si="72"/>
        <v>417.92228049449056</v>
      </c>
    </row>
    <row r="83" spans="1:29" x14ac:dyDescent="0.2">
      <c r="A83" s="54">
        <v>43969</v>
      </c>
      <c r="B83" s="12">
        <f t="shared" si="18"/>
        <v>28884.325809558301</v>
      </c>
      <c r="C83" s="12">
        <f t="shared" si="77"/>
        <v>1375.4440861694457</v>
      </c>
      <c r="H83" s="22">
        <f t="shared" si="78"/>
        <v>1045</v>
      </c>
      <c r="I83" s="32">
        <f t="shared" si="56"/>
        <v>65.497337436640194</v>
      </c>
      <c r="J83" s="46">
        <f t="shared" si="57"/>
        <v>62.378416606324031</v>
      </c>
      <c r="K83" s="46">
        <f t="shared" si="58"/>
        <v>59.408015815546605</v>
      </c>
      <c r="L83" s="46">
        <f t="shared" si="59"/>
        <v>56.579062681473083</v>
      </c>
      <c r="M83" s="14">
        <f t="shared" si="11"/>
        <v>53.884821601402841</v>
      </c>
      <c r="N83" s="14">
        <f t="shared" si="60"/>
        <v>51.318877715621788</v>
      </c>
      <c r="O83" s="14">
        <f t="shared" si="61"/>
        <v>48.875121633925488</v>
      </c>
      <c r="P83" s="14">
        <f t="shared" si="62"/>
        <v>46.54773488945284</v>
      </c>
      <c r="Q83" s="14">
        <f t="shared" si="63"/>
        <v>44.33117608519315</v>
      </c>
      <c r="R83" s="14">
        <f t="shared" si="64"/>
        <v>42.220167700183993</v>
      </c>
      <c r="T83" s="27">
        <f t="shared" si="65"/>
        <v>680.7513571080508</v>
      </c>
      <c r="U83" s="14">
        <f t="shared" ref="U83:W83" si="91">SUM(J70:J83)</f>
        <v>648.33462581719118</v>
      </c>
      <c r="V83" s="14">
        <f t="shared" si="91"/>
        <v>617.46154839732492</v>
      </c>
      <c r="W83" s="14">
        <f t="shared" si="91"/>
        <v>588.05861752126179</v>
      </c>
      <c r="X83" s="50">
        <f t="shared" si="67"/>
        <v>560.05582621072551</v>
      </c>
      <c r="Y83" s="14">
        <f t="shared" si="68"/>
        <v>533.38650115307178</v>
      </c>
      <c r="Z83" s="14">
        <f t="shared" si="69"/>
        <v>507.98714395530646</v>
      </c>
      <c r="AA83" s="14">
        <f t="shared" si="70"/>
        <v>483.79727995743468</v>
      </c>
      <c r="AB83" s="14">
        <f t="shared" si="71"/>
        <v>460.75931424517586</v>
      </c>
      <c r="AC83" s="42">
        <f t="shared" si="72"/>
        <v>438.81839451921519</v>
      </c>
    </row>
    <row r="84" spans="1:29" x14ac:dyDescent="0.2">
      <c r="A84" s="54">
        <v>43970</v>
      </c>
      <c r="B84" s="12">
        <f t="shared" si="18"/>
        <v>30328.542100036218</v>
      </c>
      <c r="C84" s="12">
        <f t="shared" si="77"/>
        <v>1444.2162904779179</v>
      </c>
      <c r="H84" s="22">
        <f t="shared" si="78"/>
        <v>1045</v>
      </c>
      <c r="I84" s="32">
        <f t="shared" si="56"/>
        <v>68.772204308472283</v>
      </c>
      <c r="J84" s="46">
        <f t="shared" si="57"/>
        <v>65.497337436640194</v>
      </c>
      <c r="K84" s="46">
        <f t="shared" si="58"/>
        <v>62.378416606324031</v>
      </c>
      <c r="L84" s="46">
        <f t="shared" si="59"/>
        <v>59.408015815546605</v>
      </c>
      <c r="M84" s="14">
        <f t="shared" si="11"/>
        <v>56.579062681473083</v>
      </c>
      <c r="N84" s="14">
        <f t="shared" si="60"/>
        <v>53.884821601402841</v>
      </c>
      <c r="O84" s="14">
        <f t="shared" si="61"/>
        <v>51.318877715621788</v>
      </c>
      <c r="P84" s="14">
        <f t="shared" si="62"/>
        <v>48.875121633925488</v>
      </c>
      <c r="Q84" s="14">
        <f t="shared" si="63"/>
        <v>46.54773488945284</v>
      </c>
      <c r="R84" s="14">
        <f t="shared" si="64"/>
        <v>44.33117608519315</v>
      </c>
      <c r="T84" s="27">
        <f t="shared" si="65"/>
        <v>714.78892496345338</v>
      </c>
      <c r="U84" s="14">
        <f t="shared" ref="U84:W84" si="92">SUM(J71:J84)</f>
        <v>680.7513571080508</v>
      </c>
      <c r="V84" s="14">
        <f t="shared" si="92"/>
        <v>648.33462581719118</v>
      </c>
      <c r="W84" s="14">
        <f t="shared" si="92"/>
        <v>617.46154839732492</v>
      </c>
      <c r="X84" s="50">
        <f t="shared" si="67"/>
        <v>588.05861752126179</v>
      </c>
      <c r="Y84" s="14">
        <f t="shared" si="68"/>
        <v>560.05582621072551</v>
      </c>
      <c r="Z84" s="14">
        <f t="shared" si="69"/>
        <v>533.38650115307178</v>
      </c>
      <c r="AA84" s="14">
        <f t="shared" si="70"/>
        <v>507.98714395530646</v>
      </c>
      <c r="AB84" s="14">
        <f t="shared" si="71"/>
        <v>483.79727995743468</v>
      </c>
      <c r="AC84" s="42">
        <f t="shared" si="72"/>
        <v>460.75931424517586</v>
      </c>
    </row>
    <row r="85" spans="1:29" x14ac:dyDescent="0.2">
      <c r="A85" s="54">
        <v>43971</v>
      </c>
      <c r="B85" s="12">
        <f t="shared" si="18"/>
        <v>31844.969205038029</v>
      </c>
      <c r="C85" s="12">
        <f t="shared" si="77"/>
        <v>1516.4271050018106</v>
      </c>
      <c r="H85" s="22">
        <f t="shared" si="78"/>
        <v>1045</v>
      </c>
      <c r="I85" s="32">
        <f t="shared" si="56"/>
        <v>72.210814523895905</v>
      </c>
      <c r="J85" s="46">
        <f t="shared" si="57"/>
        <v>68.772204308472283</v>
      </c>
      <c r="K85" s="46">
        <f t="shared" si="58"/>
        <v>65.497337436640194</v>
      </c>
      <c r="L85" s="46">
        <f t="shared" si="59"/>
        <v>62.378416606324031</v>
      </c>
      <c r="M85" s="14">
        <f t="shared" si="11"/>
        <v>59.408015815546605</v>
      </c>
      <c r="N85" s="14">
        <f t="shared" si="60"/>
        <v>56.579062681473083</v>
      </c>
      <c r="O85" s="14">
        <f t="shared" si="61"/>
        <v>53.884821601402841</v>
      </c>
      <c r="P85" s="14">
        <f t="shared" si="62"/>
        <v>51.318877715621788</v>
      </c>
      <c r="Q85" s="14">
        <f t="shared" si="63"/>
        <v>48.875121633925488</v>
      </c>
      <c r="R85" s="14">
        <f t="shared" si="64"/>
        <v>46.54773488945284</v>
      </c>
      <c r="T85" s="27">
        <f t="shared" si="65"/>
        <v>750.52837121162634</v>
      </c>
      <c r="U85" s="14">
        <f t="shared" ref="U85:W85" si="93">SUM(J72:J85)</f>
        <v>714.78892496345338</v>
      </c>
      <c r="V85" s="14">
        <f t="shared" si="93"/>
        <v>680.7513571080508</v>
      </c>
      <c r="W85" s="14">
        <f t="shared" si="93"/>
        <v>648.33462581719118</v>
      </c>
      <c r="X85" s="50">
        <f t="shared" si="67"/>
        <v>617.46154839732492</v>
      </c>
      <c r="Y85" s="14">
        <f t="shared" si="68"/>
        <v>588.05861752126179</v>
      </c>
      <c r="Z85" s="14">
        <f t="shared" si="69"/>
        <v>560.05582621072551</v>
      </c>
      <c r="AA85" s="14">
        <f t="shared" si="70"/>
        <v>533.38650115307178</v>
      </c>
      <c r="AB85" s="14">
        <f t="shared" si="71"/>
        <v>507.98714395530646</v>
      </c>
      <c r="AC85" s="42">
        <f t="shared" si="72"/>
        <v>483.79727995743468</v>
      </c>
    </row>
    <row r="86" spans="1:29" x14ac:dyDescent="0.2">
      <c r="A86" s="54">
        <v>43972</v>
      </c>
      <c r="B86" s="12">
        <f t="shared" si="18"/>
        <v>33437.217665289929</v>
      </c>
      <c r="C86" s="12">
        <f t="shared" si="77"/>
        <v>1592.2484602518998</v>
      </c>
      <c r="H86" s="22">
        <f t="shared" si="78"/>
        <v>1045</v>
      </c>
      <c r="I86" s="32">
        <f t="shared" si="56"/>
        <v>75.821355250090534</v>
      </c>
      <c r="J86" s="46">
        <f t="shared" si="57"/>
        <v>72.210814523895905</v>
      </c>
      <c r="K86" s="46">
        <f t="shared" si="58"/>
        <v>68.772204308472283</v>
      </c>
      <c r="L86" s="46">
        <f t="shared" si="59"/>
        <v>65.497337436640194</v>
      </c>
      <c r="M86" s="14">
        <f t="shared" si="11"/>
        <v>62.378416606324031</v>
      </c>
      <c r="N86" s="14">
        <f t="shared" si="60"/>
        <v>59.408015815546605</v>
      </c>
      <c r="O86" s="14">
        <f t="shared" si="61"/>
        <v>56.579062681473083</v>
      </c>
      <c r="P86" s="14">
        <f t="shared" si="62"/>
        <v>53.884821601402841</v>
      </c>
      <c r="Q86" s="14">
        <f t="shared" si="63"/>
        <v>51.318877715621788</v>
      </c>
      <c r="R86" s="14">
        <f t="shared" si="64"/>
        <v>48.875121633925488</v>
      </c>
      <c r="T86" s="27">
        <f t="shared" si="65"/>
        <v>788.05478977220753</v>
      </c>
      <c r="U86" s="14">
        <f t="shared" ref="U86:W86" si="94">SUM(J73:J86)</f>
        <v>750.52837121162634</v>
      </c>
      <c r="V86" s="14">
        <f t="shared" si="94"/>
        <v>714.78892496345338</v>
      </c>
      <c r="W86" s="14">
        <f t="shared" si="94"/>
        <v>680.7513571080508</v>
      </c>
      <c r="X86" s="50">
        <f t="shared" si="67"/>
        <v>648.33462581719118</v>
      </c>
      <c r="Y86" s="14">
        <f t="shared" si="68"/>
        <v>617.46154839732492</v>
      </c>
      <c r="Z86" s="14">
        <f t="shared" si="69"/>
        <v>588.05861752126179</v>
      </c>
      <c r="AA86" s="14">
        <f t="shared" si="70"/>
        <v>560.05582621072551</v>
      </c>
      <c r="AB86" s="14">
        <f t="shared" si="71"/>
        <v>533.38650115307178</v>
      </c>
      <c r="AC86" s="42">
        <f t="shared" si="72"/>
        <v>507.98714395530646</v>
      </c>
    </row>
    <row r="87" spans="1:29" x14ac:dyDescent="0.2">
      <c r="A87" s="54">
        <v>43973</v>
      </c>
      <c r="B87" s="12">
        <f t="shared" si="18"/>
        <v>35109.078548554426</v>
      </c>
      <c r="C87" s="12">
        <f t="shared" si="77"/>
        <v>1671.8608832644968</v>
      </c>
      <c r="H87" s="22">
        <f t="shared" si="78"/>
        <v>1045</v>
      </c>
      <c r="I87" s="32">
        <f t="shared" si="56"/>
        <v>79.612423012595002</v>
      </c>
      <c r="J87" s="46">
        <f t="shared" si="57"/>
        <v>75.821355250090534</v>
      </c>
      <c r="K87" s="46">
        <f t="shared" si="58"/>
        <v>72.210814523895905</v>
      </c>
      <c r="L87" s="46">
        <f t="shared" si="59"/>
        <v>68.772204308472283</v>
      </c>
      <c r="M87" s="14">
        <f t="shared" si="11"/>
        <v>65.497337436640194</v>
      </c>
      <c r="N87" s="14">
        <f t="shared" si="60"/>
        <v>62.378416606324031</v>
      </c>
      <c r="O87" s="14">
        <f t="shared" si="61"/>
        <v>59.408015815546605</v>
      </c>
      <c r="P87" s="14">
        <f t="shared" si="62"/>
        <v>56.579062681473083</v>
      </c>
      <c r="Q87" s="14">
        <f t="shared" si="63"/>
        <v>53.884821601402841</v>
      </c>
      <c r="R87" s="14">
        <f t="shared" si="64"/>
        <v>51.318877715621788</v>
      </c>
      <c r="T87" s="27">
        <f t="shared" si="65"/>
        <v>827.45752926081764</v>
      </c>
      <c r="U87" s="14">
        <f t="shared" ref="U87:W87" si="95">SUM(J74:J87)</f>
        <v>788.05478977220753</v>
      </c>
      <c r="V87" s="14">
        <f t="shared" si="95"/>
        <v>750.52837121162634</v>
      </c>
      <c r="W87" s="14">
        <f t="shared" si="95"/>
        <v>714.78892496345338</v>
      </c>
      <c r="X87" s="50">
        <f t="shared" si="67"/>
        <v>680.7513571080508</v>
      </c>
      <c r="Y87" s="14">
        <f t="shared" si="68"/>
        <v>648.33462581719118</v>
      </c>
      <c r="Z87" s="14">
        <f t="shared" si="69"/>
        <v>617.46154839732492</v>
      </c>
      <c r="AA87" s="14">
        <f t="shared" si="70"/>
        <v>588.05861752126179</v>
      </c>
      <c r="AB87" s="14">
        <f t="shared" si="71"/>
        <v>560.05582621072551</v>
      </c>
      <c r="AC87" s="42">
        <f t="shared" si="72"/>
        <v>533.38650115307178</v>
      </c>
    </row>
    <row r="88" spans="1:29" x14ac:dyDescent="0.2">
      <c r="A88" s="54">
        <v>43974</v>
      </c>
      <c r="B88" s="12">
        <f t="shared" si="18"/>
        <v>36864.532475982145</v>
      </c>
      <c r="C88" s="12">
        <f t="shared" si="77"/>
        <v>1755.4539274277195</v>
      </c>
      <c r="H88" s="22">
        <f t="shared" si="78"/>
        <v>1045</v>
      </c>
      <c r="I88" s="32">
        <f t="shared" si="56"/>
        <v>83.593044163224846</v>
      </c>
      <c r="J88" s="46">
        <f t="shared" si="57"/>
        <v>79.612423012595002</v>
      </c>
      <c r="K88" s="46">
        <f t="shared" si="58"/>
        <v>75.821355250090534</v>
      </c>
      <c r="L88" s="46">
        <f t="shared" si="59"/>
        <v>72.210814523895905</v>
      </c>
      <c r="M88" s="14">
        <f t="shared" si="11"/>
        <v>68.772204308472283</v>
      </c>
      <c r="N88" s="14">
        <f t="shared" si="60"/>
        <v>65.497337436640194</v>
      </c>
      <c r="O88" s="14">
        <f t="shared" si="61"/>
        <v>62.378416606324031</v>
      </c>
      <c r="P88" s="14">
        <f t="shared" si="62"/>
        <v>59.408015815546605</v>
      </c>
      <c r="Q88" s="14">
        <f t="shared" si="63"/>
        <v>56.579062681473083</v>
      </c>
      <c r="R88" s="14">
        <f t="shared" si="64"/>
        <v>53.884821601402841</v>
      </c>
      <c r="T88" s="27">
        <f t="shared" si="65"/>
        <v>868.83040572385846</v>
      </c>
      <c r="U88" s="14">
        <f t="shared" ref="U88:W88" si="96">SUM(J75:J88)</f>
        <v>827.45752926081764</v>
      </c>
      <c r="V88" s="14">
        <f t="shared" si="96"/>
        <v>788.05478977220753</v>
      </c>
      <c r="W88" s="14">
        <f t="shared" si="96"/>
        <v>750.52837121162634</v>
      </c>
      <c r="X88" s="50">
        <f t="shared" si="67"/>
        <v>714.78892496345338</v>
      </c>
      <c r="Y88" s="14">
        <f t="shared" si="68"/>
        <v>680.7513571080508</v>
      </c>
      <c r="Z88" s="14">
        <f t="shared" si="69"/>
        <v>648.33462581719118</v>
      </c>
      <c r="AA88" s="14">
        <f t="shared" si="70"/>
        <v>617.46154839732492</v>
      </c>
      <c r="AB88" s="14">
        <f t="shared" si="71"/>
        <v>588.05861752126179</v>
      </c>
      <c r="AC88" s="42">
        <f t="shared" si="72"/>
        <v>560.05582621072551</v>
      </c>
    </row>
    <row r="89" spans="1:29" x14ac:dyDescent="0.2">
      <c r="A89" s="54">
        <v>43975</v>
      </c>
      <c r="B89" s="12">
        <f t="shared" si="18"/>
        <v>38707.759099781251</v>
      </c>
      <c r="C89" s="12">
        <f t="shared" si="77"/>
        <v>1843.2266237991062</v>
      </c>
      <c r="H89" s="22">
        <f t="shared" si="78"/>
        <v>1045</v>
      </c>
      <c r="I89" s="32">
        <f t="shared" si="56"/>
        <v>87.772696371385976</v>
      </c>
      <c r="J89" s="46">
        <f t="shared" si="57"/>
        <v>83.593044163224846</v>
      </c>
      <c r="K89" s="46">
        <f t="shared" si="58"/>
        <v>79.612423012595002</v>
      </c>
      <c r="L89" s="46">
        <f t="shared" si="59"/>
        <v>75.821355250090534</v>
      </c>
      <c r="M89" s="14">
        <f t="shared" si="11"/>
        <v>72.210814523895905</v>
      </c>
      <c r="N89" s="14">
        <f t="shared" si="60"/>
        <v>68.772204308472283</v>
      </c>
      <c r="O89" s="14">
        <f t="shared" si="61"/>
        <v>65.497337436640194</v>
      </c>
      <c r="P89" s="14">
        <f t="shared" si="62"/>
        <v>62.378416606324031</v>
      </c>
      <c r="Q89" s="14">
        <f t="shared" si="63"/>
        <v>59.408015815546605</v>
      </c>
      <c r="R89" s="14">
        <f t="shared" si="64"/>
        <v>56.579062681473083</v>
      </c>
      <c r="T89" s="27">
        <f t="shared" si="65"/>
        <v>912.27192601005129</v>
      </c>
      <c r="U89" s="14">
        <f t="shared" ref="U89:W89" si="97">SUM(J76:J89)</f>
        <v>868.83040572385846</v>
      </c>
      <c r="V89" s="14">
        <f t="shared" si="97"/>
        <v>827.45752926081764</v>
      </c>
      <c r="W89" s="14">
        <f t="shared" si="97"/>
        <v>788.05478977220753</v>
      </c>
      <c r="X89" s="50">
        <f t="shared" si="67"/>
        <v>750.52837121162634</v>
      </c>
      <c r="Y89" s="14">
        <f t="shared" si="68"/>
        <v>714.78892496345338</v>
      </c>
      <c r="Z89" s="14">
        <f t="shared" si="69"/>
        <v>680.7513571080508</v>
      </c>
      <c r="AA89" s="14">
        <f t="shared" si="70"/>
        <v>648.33462581719118</v>
      </c>
      <c r="AB89" s="14">
        <f t="shared" si="71"/>
        <v>617.46154839732492</v>
      </c>
      <c r="AC89" s="42">
        <f t="shared" si="72"/>
        <v>588.05861752126179</v>
      </c>
    </row>
    <row r="90" spans="1:29" x14ac:dyDescent="0.2">
      <c r="A90" s="54">
        <v>43976</v>
      </c>
      <c r="B90" s="12">
        <f t="shared" si="18"/>
        <v>40643.147054770314</v>
      </c>
      <c r="C90" s="12">
        <f t="shared" si="77"/>
        <v>1935.3879549890626</v>
      </c>
      <c r="H90" s="22">
        <f t="shared" si="78"/>
        <v>1045</v>
      </c>
      <c r="I90" s="32">
        <f t="shared" si="56"/>
        <v>92.16133118995532</v>
      </c>
      <c r="J90" s="46">
        <f t="shared" si="57"/>
        <v>87.772696371385976</v>
      </c>
      <c r="K90" s="46">
        <f t="shared" si="58"/>
        <v>83.593044163224846</v>
      </c>
      <c r="L90" s="46">
        <f t="shared" si="59"/>
        <v>79.612423012595002</v>
      </c>
      <c r="M90" s="14">
        <f t="shared" si="11"/>
        <v>75.821355250090534</v>
      </c>
      <c r="N90" s="14">
        <f t="shared" si="60"/>
        <v>72.210814523895905</v>
      </c>
      <c r="O90" s="14">
        <f t="shared" si="61"/>
        <v>68.772204308472283</v>
      </c>
      <c r="P90" s="14">
        <f t="shared" si="62"/>
        <v>65.497337436640194</v>
      </c>
      <c r="Q90" s="14">
        <f t="shared" si="63"/>
        <v>62.378416606324031</v>
      </c>
      <c r="R90" s="14">
        <f t="shared" si="64"/>
        <v>59.408015815546605</v>
      </c>
      <c r="T90" s="27">
        <f t="shared" si="65"/>
        <v>957.88552231055405</v>
      </c>
      <c r="U90" s="14">
        <f t="shared" ref="U90:W90" si="98">SUM(J77:J90)</f>
        <v>912.27192601005129</v>
      </c>
      <c r="V90" s="14">
        <f t="shared" si="98"/>
        <v>868.83040572385846</v>
      </c>
      <c r="W90" s="14">
        <f t="shared" si="98"/>
        <v>827.45752926081764</v>
      </c>
      <c r="X90" s="50">
        <f t="shared" si="67"/>
        <v>788.05478977220753</v>
      </c>
      <c r="Y90" s="14">
        <f t="shared" si="68"/>
        <v>750.52837121162634</v>
      </c>
      <c r="Z90" s="14">
        <f t="shared" si="69"/>
        <v>714.78892496345338</v>
      </c>
      <c r="AA90" s="14">
        <f t="shared" si="70"/>
        <v>680.7513571080508</v>
      </c>
      <c r="AB90" s="14">
        <f t="shared" si="71"/>
        <v>648.33462581719118</v>
      </c>
      <c r="AC90" s="42">
        <f t="shared" si="72"/>
        <v>617.46154839732492</v>
      </c>
    </row>
    <row r="91" spans="1:29" x14ac:dyDescent="0.2">
      <c r="A91" s="54">
        <v>43977</v>
      </c>
      <c r="B91" s="12">
        <f t="shared" si="18"/>
        <v>42675.304407508833</v>
      </c>
      <c r="C91" s="12">
        <f t="shared" si="77"/>
        <v>2032.157352738519</v>
      </c>
      <c r="H91" s="22">
        <f t="shared" si="78"/>
        <v>1045</v>
      </c>
      <c r="I91" s="32">
        <f t="shared" si="56"/>
        <v>96.769397749453134</v>
      </c>
      <c r="J91" s="46">
        <f t="shared" si="57"/>
        <v>92.16133118995532</v>
      </c>
      <c r="K91" s="46">
        <f t="shared" si="58"/>
        <v>87.772696371385976</v>
      </c>
      <c r="L91" s="46">
        <f t="shared" si="59"/>
        <v>83.593044163224846</v>
      </c>
      <c r="M91" s="14">
        <f t="shared" si="11"/>
        <v>79.612423012595002</v>
      </c>
      <c r="N91" s="14">
        <f t="shared" si="60"/>
        <v>75.821355250090534</v>
      </c>
      <c r="O91" s="14">
        <f t="shared" si="61"/>
        <v>72.210814523895905</v>
      </c>
      <c r="P91" s="14">
        <f t="shared" si="62"/>
        <v>68.772204308472283</v>
      </c>
      <c r="Q91" s="14">
        <f t="shared" si="63"/>
        <v>65.497337436640194</v>
      </c>
      <c r="R91" s="14">
        <f t="shared" si="64"/>
        <v>62.378416606324031</v>
      </c>
      <c r="T91" s="27">
        <f t="shared" si="65"/>
        <v>1005.7797984260816</v>
      </c>
      <c r="U91" s="14">
        <f t="shared" ref="U91:W91" si="99">SUM(J78:J91)</f>
        <v>957.88552231055405</v>
      </c>
      <c r="V91" s="14">
        <f t="shared" si="99"/>
        <v>912.27192601005129</v>
      </c>
      <c r="W91" s="14">
        <f t="shared" si="99"/>
        <v>868.83040572385846</v>
      </c>
      <c r="X91" s="50">
        <f t="shared" si="67"/>
        <v>827.45752926081764</v>
      </c>
      <c r="Y91" s="14">
        <f t="shared" si="68"/>
        <v>788.05478977220753</v>
      </c>
      <c r="Z91" s="14">
        <f t="shared" si="69"/>
        <v>750.52837121162634</v>
      </c>
      <c r="AA91" s="14">
        <f t="shared" si="70"/>
        <v>714.78892496345338</v>
      </c>
      <c r="AB91" s="14">
        <f t="shared" si="71"/>
        <v>680.7513571080508</v>
      </c>
      <c r="AC91" s="42">
        <f t="shared" si="72"/>
        <v>648.33462581719118</v>
      </c>
    </row>
    <row r="92" spans="1:29" x14ac:dyDescent="0.2">
      <c r="A92" s="54">
        <v>43978</v>
      </c>
      <c r="B92" s="12">
        <f t="shared" si="18"/>
        <v>44809.069627884273</v>
      </c>
      <c r="C92" s="12">
        <f t="shared" si="77"/>
        <v>2133.7652203754405</v>
      </c>
      <c r="H92" s="22">
        <f t="shared" si="78"/>
        <v>1045</v>
      </c>
      <c r="I92" s="32">
        <f t="shared" si="56"/>
        <v>101.60786763692596</v>
      </c>
      <c r="J92" s="46">
        <f t="shared" si="57"/>
        <v>96.769397749453134</v>
      </c>
      <c r="K92" s="46">
        <f t="shared" si="58"/>
        <v>92.16133118995532</v>
      </c>
      <c r="L92" s="46">
        <f t="shared" si="59"/>
        <v>87.772696371385976</v>
      </c>
      <c r="M92" s="14">
        <f t="shared" si="11"/>
        <v>83.593044163224846</v>
      </c>
      <c r="N92" s="14">
        <f t="shared" si="60"/>
        <v>79.612423012595002</v>
      </c>
      <c r="O92" s="14">
        <f t="shared" si="61"/>
        <v>75.821355250090534</v>
      </c>
      <c r="P92" s="14">
        <f t="shared" si="62"/>
        <v>72.210814523895905</v>
      </c>
      <c r="Q92" s="14">
        <f t="shared" si="63"/>
        <v>68.772204308472283</v>
      </c>
      <c r="R92" s="14">
        <f t="shared" si="64"/>
        <v>65.497337436640194</v>
      </c>
      <c r="T92" s="27">
        <f t="shared" si="65"/>
        <v>1056.0687883473859</v>
      </c>
      <c r="U92" s="14">
        <f t="shared" ref="U92:W92" si="100">SUM(J79:J92)</f>
        <v>1005.7797984260816</v>
      </c>
      <c r="V92" s="14">
        <f t="shared" si="100"/>
        <v>957.88552231055405</v>
      </c>
      <c r="W92" s="14">
        <f t="shared" si="100"/>
        <v>912.27192601005129</v>
      </c>
      <c r="X92" s="50">
        <f t="shared" si="67"/>
        <v>868.83040572385846</v>
      </c>
      <c r="Y92" s="14">
        <f t="shared" si="68"/>
        <v>827.45752926081764</v>
      </c>
      <c r="Z92" s="14">
        <f t="shared" si="69"/>
        <v>788.05478977220753</v>
      </c>
      <c r="AA92" s="14">
        <f t="shared" si="70"/>
        <v>750.52837121162634</v>
      </c>
      <c r="AB92" s="14">
        <f t="shared" si="71"/>
        <v>714.78892496345338</v>
      </c>
      <c r="AC92" s="42">
        <f t="shared" si="72"/>
        <v>680.7513571080508</v>
      </c>
    </row>
    <row r="93" spans="1:29" x14ac:dyDescent="0.2">
      <c r="A93" s="54">
        <v>43979</v>
      </c>
      <c r="B93" s="12">
        <f t="shared" si="18"/>
        <v>47049.523109278489</v>
      </c>
      <c r="C93" s="12">
        <f t="shared" si="77"/>
        <v>2240.4534813942155</v>
      </c>
      <c r="H93" s="22">
        <f t="shared" si="78"/>
        <v>1045</v>
      </c>
      <c r="I93" s="32">
        <f t="shared" si="56"/>
        <v>106.68826101877204</v>
      </c>
      <c r="J93" s="46">
        <f t="shared" si="57"/>
        <v>101.60786763692596</v>
      </c>
      <c r="K93" s="46">
        <f t="shared" si="58"/>
        <v>96.769397749453134</v>
      </c>
      <c r="L93" s="46">
        <f t="shared" si="59"/>
        <v>92.16133118995532</v>
      </c>
      <c r="M93" s="14">
        <f t="shared" si="11"/>
        <v>87.772696371385976</v>
      </c>
      <c r="N93" s="14">
        <f t="shared" si="60"/>
        <v>83.593044163224846</v>
      </c>
      <c r="O93" s="14">
        <f t="shared" si="61"/>
        <v>79.612423012595002</v>
      </c>
      <c r="P93" s="14">
        <f t="shared" si="62"/>
        <v>75.821355250090534</v>
      </c>
      <c r="Q93" s="14">
        <f t="shared" si="63"/>
        <v>72.210814523895905</v>
      </c>
      <c r="R93" s="14">
        <f t="shared" si="64"/>
        <v>68.772204308472283</v>
      </c>
      <c r="T93" s="27">
        <f t="shared" si="65"/>
        <v>1108.8722277647551</v>
      </c>
      <c r="U93" s="14">
        <f t="shared" ref="U93:W93" si="101">SUM(J80:J93)</f>
        <v>1056.0687883473859</v>
      </c>
      <c r="V93" s="14">
        <f t="shared" si="101"/>
        <v>1005.7797984260816</v>
      </c>
      <c r="W93" s="14">
        <f t="shared" si="101"/>
        <v>957.88552231055405</v>
      </c>
      <c r="X93" s="50">
        <f t="shared" si="67"/>
        <v>912.27192601005129</v>
      </c>
      <c r="Y93" s="14">
        <f t="shared" si="68"/>
        <v>868.83040572385846</v>
      </c>
      <c r="Z93" s="14">
        <f t="shared" si="69"/>
        <v>827.45752926081764</v>
      </c>
      <c r="AA93" s="14">
        <f t="shared" si="70"/>
        <v>788.05478977220753</v>
      </c>
      <c r="AB93" s="14">
        <f t="shared" si="71"/>
        <v>750.52837121162634</v>
      </c>
      <c r="AC93" s="42">
        <f t="shared" si="72"/>
        <v>714.78892496345338</v>
      </c>
    </row>
    <row r="94" spans="1:29" x14ac:dyDescent="0.2">
      <c r="A94" s="54">
        <v>43980</v>
      </c>
      <c r="B94" s="12">
        <f t="shared" si="18"/>
        <v>49401.999264742415</v>
      </c>
      <c r="C94" s="12">
        <f t="shared" si="77"/>
        <v>2352.4761554639263</v>
      </c>
      <c r="H94" s="22">
        <f t="shared" si="78"/>
        <v>1045</v>
      </c>
      <c r="I94" s="32">
        <f t="shared" si="56"/>
        <v>112.02267406971077</v>
      </c>
      <c r="J94" s="46">
        <f t="shared" si="57"/>
        <v>106.68826101877204</v>
      </c>
      <c r="K94" s="46">
        <f t="shared" si="58"/>
        <v>101.60786763692596</v>
      </c>
      <c r="L94" s="46">
        <f t="shared" si="59"/>
        <v>96.769397749453134</v>
      </c>
      <c r="M94" s="14">
        <f t="shared" si="11"/>
        <v>92.16133118995532</v>
      </c>
      <c r="N94" s="14">
        <f t="shared" si="60"/>
        <v>87.772696371385976</v>
      </c>
      <c r="O94" s="14">
        <f t="shared" si="61"/>
        <v>83.593044163224846</v>
      </c>
      <c r="P94" s="14">
        <f t="shared" si="62"/>
        <v>79.612423012595002</v>
      </c>
      <c r="Q94" s="14">
        <f t="shared" si="63"/>
        <v>75.821355250090534</v>
      </c>
      <c r="R94" s="14">
        <f t="shared" si="64"/>
        <v>72.210814523895905</v>
      </c>
      <c r="T94" s="27">
        <f t="shared" si="65"/>
        <v>1164.3158391529926</v>
      </c>
      <c r="U94" s="14">
        <f t="shared" ref="U94:W94" si="102">SUM(J81:J94)</f>
        <v>1108.8722277647551</v>
      </c>
      <c r="V94" s="14">
        <f t="shared" si="102"/>
        <v>1056.0687883473859</v>
      </c>
      <c r="W94" s="14">
        <f t="shared" si="102"/>
        <v>1005.7797984260816</v>
      </c>
      <c r="X94" s="50">
        <f t="shared" si="67"/>
        <v>957.88552231055405</v>
      </c>
      <c r="Y94" s="14">
        <f t="shared" si="68"/>
        <v>912.27192601005129</v>
      </c>
      <c r="Z94" s="14">
        <f t="shared" si="69"/>
        <v>868.83040572385846</v>
      </c>
      <c r="AA94" s="14">
        <f t="shared" si="70"/>
        <v>827.45752926081764</v>
      </c>
      <c r="AB94" s="14">
        <f t="shared" si="71"/>
        <v>788.05478977220753</v>
      </c>
      <c r="AC94" s="42">
        <f t="shared" si="72"/>
        <v>750.52837121162634</v>
      </c>
    </row>
    <row r="95" spans="1:29" x14ac:dyDescent="0.2">
      <c r="A95" s="54">
        <v>43981</v>
      </c>
      <c r="B95" s="12">
        <f t="shared" si="18"/>
        <v>51872.099227979539</v>
      </c>
      <c r="C95" s="12">
        <f t="shared" si="77"/>
        <v>2470.099963237124</v>
      </c>
      <c r="H95" s="22">
        <f t="shared" si="78"/>
        <v>1045</v>
      </c>
      <c r="I95" s="32">
        <f t="shared" si="56"/>
        <v>117.62380777319632</v>
      </c>
      <c r="J95" s="46">
        <f t="shared" si="57"/>
        <v>112.02267406971077</v>
      </c>
      <c r="K95" s="46">
        <f t="shared" si="58"/>
        <v>106.68826101877204</v>
      </c>
      <c r="L95" s="46">
        <f t="shared" si="59"/>
        <v>101.60786763692596</v>
      </c>
      <c r="M95" s="14">
        <f t="shared" si="11"/>
        <v>96.769397749453134</v>
      </c>
      <c r="N95" s="14">
        <f t="shared" si="60"/>
        <v>92.16133118995532</v>
      </c>
      <c r="O95" s="14">
        <f t="shared" si="61"/>
        <v>87.772696371385976</v>
      </c>
      <c r="P95" s="14">
        <f t="shared" si="62"/>
        <v>83.593044163224846</v>
      </c>
      <c r="Q95" s="14">
        <f t="shared" si="63"/>
        <v>79.612423012595002</v>
      </c>
      <c r="R95" s="14">
        <f t="shared" si="64"/>
        <v>75.821355250090534</v>
      </c>
      <c r="T95" s="27">
        <f t="shared" si="65"/>
        <v>1222.5316311106424</v>
      </c>
      <c r="U95" s="14">
        <f t="shared" ref="U95:W95" si="103">SUM(J82:J95)</f>
        <v>1164.3158391529926</v>
      </c>
      <c r="V95" s="14">
        <f t="shared" si="103"/>
        <v>1108.8722277647551</v>
      </c>
      <c r="W95" s="14">
        <f t="shared" si="103"/>
        <v>1056.0687883473859</v>
      </c>
      <c r="X95" s="50">
        <f t="shared" si="67"/>
        <v>1005.7797984260816</v>
      </c>
      <c r="Y95" s="14">
        <f t="shared" si="68"/>
        <v>957.88552231055405</v>
      </c>
      <c r="Z95" s="14">
        <f t="shared" si="69"/>
        <v>912.27192601005129</v>
      </c>
      <c r="AA95" s="14">
        <f t="shared" si="70"/>
        <v>868.83040572385846</v>
      </c>
      <c r="AB95" s="14">
        <f t="shared" si="71"/>
        <v>827.45752926081764</v>
      </c>
      <c r="AC95" s="42">
        <f t="shared" si="72"/>
        <v>788.05478977220753</v>
      </c>
    </row>
    <row r="96" spans="1:29" s="8" customFormat="1" x14ac:dyDescent="0.2">
      <c r="A96" s="53">
        <v>43982</v>
      </c>
      <c r="B96" s="34">
        <f t="shared" si="18"/>
        <v>54465.704189378521</v>
      </c>
      <c r="C96" s="34">
        <f t="shared" si="77"/>
        <v>2593.6049613989817</v>
      </c>
      <c r="D96" s="6"/>
      <c r="E96" s="6"/>
      <c r="F96" s="6"/>
      <c r="G96" s="6"/>
      <c r="H96" s="44">
        <f t="shared" si="78"/>
        <v>1045</v>
      </c>
      <c r="I96" s="45">
        <f t="shared" si="56"/>
        <v>123.50499816185621</v>
      </c>
      <c r="J96" s="34">
        <f t="shared" si="57"/>
        <v>117.62380777319632</v>
      </c>
      <c r="K96" s="34">
        <f t="shared" si="58"/>
        <v>112.02267406971077</v>
      </c>
      <c r="L96" s="34">
        <f t="shared" si="59"/>
        <v>106.68826101877204</v>
      </c>
      <c r="M96" s="19">
        <f t="shared" si="11"/>
        <v>101.60786763692596</v>
      </c>
      <c r="N96" s="19">
        <f t="shared" si="60"/>
        <v>96.769397749453134</v>
      </c>
      <c r="O96" s="19">
        <f t="shared" si="61"/>
        <v>92.16133118995532</v>
      </c>
      <c r="P96" s="19">
        <f t="shared" si="62"/>
        <v>87.772696371385976</v>
      </c>
      <c r="Q96" s="19">
        <f t="shared" si="63"/>
        <v>83.593044163224846</v>
      </c>
      <c r="R96" s="19">
        <f t="shared" si="64"/>
        <v>79.612423012595002</v>
      </c>
      <c r="T96" s="28">
        <f t="shared" si="65"/>
        <v>1283.6582126661747</v>
      </c>
      <c r="U96" s="19">
        <f t="shared" ref="U96:W96" si="104">SUM(J83:J96)</f>
        <v>1222.5316311106424</v>
      </c>
      <c r="V96" s="19">
        <f t="shared" si="104"/>
        <v>1164.3158391529926</v>
      </c>
      <c r="W96" s="19">
        <f t="shared" si="104"/>
        <v>1108.8722277647551</v>
      </c>
      <c r="X96" s="66">
        <f>SUM(M83:M96)</f>
        <v>1056.0687883473859</v>
      </c>
      <c r="Y96" s="19">
        <f t="shared" si="68"/>
        <v>1005.7797984260816</v>
      </c>
      <c r="Z96" s="19">
        <f t="shared" si="69"/>
        <v>957.88552231055405</v>
      </c>
      <c r="AA96" s="19">
        <f t="shared" si="70"/>
        <v>912.27192601005129</v>
      </c>
      <c r="AB96" s="19">
        <f t="shared" si="71"/>
        <v>868.83040572385846</v>
      </c>
      <c r="AC96" s="33">
        <f t="shared" si="72"/>
        <v>827.45752926081764</v>
      </c>
    </row>
    <row r="97" spans="1:24" x14ac:dyDescent="0.2">
      <c r="A97" s="54">
        <v>43983</v>
      </c>
      <c r="B97" s="12">
        <f t="shared" si="18"/>
        <v>57188.989398847451</v>
      </c>
      <c r="C97" s="12">
        <f t="shared" ref="C97:C160" si="105">B97-B96</f>
        <v>2723.2852094689297</v>
      </c>
      <c r="M97" s="14">
        <f t="shared" si="11"/>
        <v>106.68826101877204</v>
      </c>
      <c r="X97" s="50">
        <f t="shared" si="67"/>
        <v>1108.8722277647551</v>
      </c>
    </row>
    <row r="98" spans="1:24" x14ac:dyDescent="0.2">
      <c r="A98" s="54">
        <v>43984</v>
      </c>
      <c r="B98" s="12">
        <f t="shared" ref="B98:B161" si="106">B97*(1+$D$1)</f>
        <v>60048.438868789824</v>
      </c>
      <c r="C98" s="12">
        <f t="shared" si="105"/>
        <v>2859.449469942374</v>
      </c>
      <c r="M98" s="14">
        <f t="shared" ref="M98:M161" si="107">$L$1*$C93</f>
        <v>112.02267406971077</v>
      </c>
      <c r="X98" s="50">
        <f t="shared" si="67"/>
        <v>1164.3158391529926</v>
      </c>
    </row>
    <row r="99" spans="1:24" x14ac:dyDescent="0.2">
      <c r="A99" s="54">
        <v>43985</v>
      </c>
      <c r="B99" s="12">
        <f t="shared" si="106"/>
        <v>63050.860812229315</v>
      </c>
      <c r="C99" s="12">
        <f t="shared" si="105"/>
        <v>3002.4219434394909</v>
      </c>
      <c r="M99" s="14">
        <f t="shared" si="107"/>
        <v>117.62380777319632</v>
      </c>
      <c r="X99" s="50">
        <f t="shared" si="67"/>
        <v>1222.5316311106424</v>
      </c>
    </row>
    <row r="100" spans="1:24" x14ac:dyDescent="0.2">
      <c r="A100" s="54">
        <v>43986</v>
      </c>
      <c r="B100" s="12">
        <f t="shared" si="106"/>
        <v>66203.403852840784</v>
      </c>
      <c r="C100" s="12">
        <f t="shared" si="105"/>
        <v>3152.5430406114683</v>
      </c>
      <c r="M100" s="14">
        <f t="shared" si="107"/>
        <v>123.50499816185621</v>
      </c>
      <c r="X100" s="50">
        <f t="shared" si="67"/>
        <v>1283.6582126661747</v>
      </c>
    </row>
    <row r="101" spans="1:24" x14ac:dyDescent="0.2">
      <c r="A101" s="54">
        <v>43987</v>
      </c>
      <c r="B101" s="12">
        <f t="shared" si="106"/>
        <v>69513.574045482819</v>
      </c>
      <c r="C101" s="12">
        <f t="shared" si="105"/>
        <v>3310.1701926420355</v>
      </c>
      <c r="M101" s="14">
        <f t="shared" si="107"/>
        <v>129.6802480699491</v>
      </c>
      <c r="X101" s="50">
        <f t="shared" si="67"/>
        <v>1347.8411232994836</v>
      </c>
    </row>
    <row r="102" spans="1:24" x14ac:dyDescent="0.2">
      <c r="A102" s="54">
        <v>43988</v>
      </c>
      <c r="B102" s="12">
        <f t="shared" si="106"/>
        <v>72989.252747756967</v>
      </c>
      <c r="C102" s="12">
        <f t="shared" si="105"/>
        <v>3475.6787022741482</v>
      </c>
      <c r="M102" s="14">
        <f t="shared" si="107"/>
        <v>136.16426047344649</v>
      </c>
      <c r="X102" s="50">
        <f t="shared" si="67"/>
        <v>1415.2331794644579</v>
      </c>
    </row>
    <row r="103" spans="1:24" x14ac:dyDescent="0.2">
      <c r="A103" s="54">
        <v>43989</v>
      </c>
      <c r="B103" s="12">
        <f t="shared" si="106"/>
        <v>76638.715385144824</v>
      </c>
      <c r="C103" s="12">
        <f t="shared" si="105"/>
        <v>3649.4626373878564</v>
      </c>
      <c r="M103" s="14">
        <f t="shared" si="107"/>
        <v>142.9724734971187</v>
      </c>
      <c r="X103" s="50">
        <f t="shared" si="67"/>
        <v>1485.9948384376803</v>
      </c>
    </row>
    <row r="104" spans="1:24" x14ac:dyDescent="0.2">
      <c r="A104" s="54">
        <v>43990</v>
      </c>
      <c r="B104" s="12">
        <f t="shared" si="106"/>
        <v>80470.651154402061</v>
      </c>
      <c r="C104" s="12">
        <f t="shared" si="105"/>
        <v>3831.9357692572376</v>
      </c>
      <c r="M104" s="14">
        <f t="shared" si="107"/>
        <v>150.12109717197455</v>
      </c>
      <c r="X104" s="50">
        <f t="shared" si="67"/>
        <v>1560.2945803595644</v>
      </c>
    </row>
    <row r="105" spans="1:24" x14ac:dyDescent="0.2">
      <c r="A105" s="54">
        <v>43991</v>
      </c>
      <c r="B105" s="12">
        <f t="shared" si="106"/>
        <v>84494.183712122162</v>
      </c>
      <c r="C105" s="12">
        <f t="shared" si="105"/>
        <v>4023.5325577201002</v>
      </c>
      <c r="M105" s="14">
        <f t="shared" si="107"/>
        <v>157.62715203057343</v>
      </c>
      <c r="X105" s="50">
        <f t="shared" si="67"/>
        <v>1638.3093093775428</v>
      </c>
    </row>
    <row r="106" spans="1:24" x14ac:dyDescent="0.2">
      <c r="A106" s="54">
        <v>43992</v>
      </c>
      <c r="B106" s="12">
        <f t="shared" si="106"/>
        <v>88718.892897728278</v>
      </c>
      <c r="C106" s="12">
        <f t="shared" si="105"/>
        <v>4224.7091856061161</v>
      </c>
      <c r="M106" s="14">
        <f t="shared" si="107"/>
        <v>165.50850963210178</v>
      </c>
      <c r="X106" s="50">
        <f t="shared" si="67"/>
        <v>1720.2247748464197</v>
      </c>
    </row>
    <row r="107" spans="1:24" x14ac:dyDescent="0.2">
      <c r="A107" s="54">
        <v>43993</v>
      </c>
      <c r="B107" s="12">
        <f t="shared" si="106"/>
        <v>93154.837542614696</v>
      </c>
      <c r="C107" s="12">
        <f t="shared" si="105"/>
        <v>4435.9446448864182</v>
      </c>
      <c r="M107" s="14">
        <f t="shared" si="107"/>
        <v>173.78393511370743</v>
      </c>
      <c r="X107" s="50">
        <f t="shared" si="67"/>
        <v>1806.2360135887411</v>
      </c>
    </row>
    <row r="108" spans="1:24" x14ac:dyDescent="0.2">
      <c r="A108" s="54">
        <v>43994</v>
      </c>
      <c r="B108" s="12">
        <f t="shared" si="106"/>
        <v>97812.579419745438</v>
      </c>
      <c r="C108" s="12">
        <f t="shared" si="105"/>
        <v>4657.7418771307421</v>
      </c>
      <c r="M108" s="14">
        <f t="shared" si="107"/>
        <v>182.47313186939283</v>
      </c>
      <c r="X108" s="50">
        <f t="shared" si="67"/>
        <v>1896.5478142681786</v>
      </c>
    </row>
    <row r="109" spans="1:24" x14ac:dyDescent="0.2">
      <c r="A109" s="54">
        <v>43995</v>
      </c>
      <c r="B109" s="12">
        <f t="shared" si="106"/>
        <v>102703.20839073272</v>
      </c>
      <c r="C109" s="12">
        <f t="shared" si="105"/>
        <v>4890.6289709872799</v>
      </c>
      <c r="M109" s="14">
        <f t="shared" si="107"/>
        <v>191.59678846286189</v>
      </c>
      <c r="X109" s="50">
        <f t="shared" si="67"/>
        <v>1991.3752049815873</v>
      </c>
    </row>
    <row r="110" spans="1:24" x14ac:dyDescent="0.2">
      <c r="A110" s="54">
        <v>43996</v>
      </c>
      <c r="B110" s="12">
        <f t="shared" si="106"/>
        <v>107838.36881026936</v>
      </c>
      <c r="C110" s="12">
        <f t="shared" si="105"/>
        <v>5135.1604195366381</v>
      </c>
      <c r="M110" s="14">
        <f t="shared" si="107"/>
        <v>201.17662788600501</v>
      </c>
      <c r="X110" s="50">
        <f t="shared" si="67"/>
        <v>2090.9439652306664</v>
      </c>
    </row>
    <row r="111" spans="1:24" x14ac:dyDescent="0.2">
      <c r="A111" s="54">
        <v>43997</v>
      </c>
      <c r="B111" s="12">
        <f t="shared" si="106"/>
        <v>113230.28725078283</v>
      </c>
      <c r="C111" s="12">
        <f t="shared" si="105"/>
        <v>5391.9184405134729</v>
      </c>
      <c r="M111" s="14">
        <f t="shared" si="107"/>
        <v>211.2354592803058</v>
      </c>
      <c r="X111" s="50">
        <f t="shared" si="67"/>
        <v>2195.4911634922</v>
      </c>
    </row>
    <row r="112" spans="1:24" x14ac:dyDescent="0.2">
      <c r="A112" s="54">
        <v>43998</v>
      </c>
      <c r="B112" s="12">
        <f t="shared" si="106"/>
        <v>118891.80161332198</v>
      </c>
      <c r="C112" s="12">
        <f t="shared" si="105"/>
        <v>5661.5143625391502</v>
      </c>
      <c r="M112" s="14">
        <f t="shared" si="107"/>
        <v>221.79723224432092</v>
      </c>
      <c r="X112" s="50">
        <f t="shared" si="67"/>
        <v>2305.2657216668104</v>
      </c>
    </row>
    <row r="113" spans="1:24" x14ac:dyDescent="0.2">
      <c r="A113" s="54">
        <v>43999</v>
      </c>
      <c r="B113" s="12">
        <f t="shared" si="106"/>
        <v>124836.39169398809</v>
      </c>
      <c r="C113" s="12">
        <f t="shared" si="105"/>
        <v>5944.5900806661084</v>
      </c>
      <c r="M113" s="14">
        <f t="shared" si="107"/>
        <v>232.88709385653712</v>
      </c>
      <c r="X113" s="50">
        <f t="shared" si="67"/>
        <v>2420.5290077501509</v>
      </c>
    </row>
    <row r="114" spans="1:24" x14ac:dyDescent="0.2">
      <c r="A114" s="54">
        <v>44000</v>
      </c>
      <c r="B114" s="12">
        <f t="shared" si="106"/>
        <v>131078.21127868749</v>
      </c>
      <c r="C114" s="12">
        <f t="shared" si="105"/>
        <v>6241.8195846994058</v>
      </c>
      <c r="M114" s="14">
        <f t="shared" si="107"/>
        <v>244.531448549364</v>
      </c>
      <c r="X114" s="50">
        <f t="shared" si="67"/>
        <v>2541.5554581376591</v>
      </c>
    </row>
    <row r="115" spans="1:24" x14ac:dyDescent="0.2">
      <c r="A115" s="54">
        <v>44001</v>
      </c>
      <c r="B115" s="12">
        <f t="shared" si="106"/>
        <v>137632.12184262188</v>
      </c>
      <c r="C115" s="12">
        <f t="shared" si="105"/>
        <v>6553.9105639343907</v>
      </c>
      <c r="M115" s="14">
        <f t="shared" si="107"/>
        <v>256.75802097683192</v>
      </c>
      <c r="X115" s="50">
        <f t="shared" si="67"/>
        <v>2668.6332310445418</v>
      </c>
    </row>
    <row r="116" spans="1:24" x14ac:dyDescent="0.2">
      <c r="A116" s="54">
        <v>44002</v>
      </c>
      <c r="B116" s="12">
        <f t="shared" si="106"/>
        <v>144513.727934753</v>
      </c>
      <c r="C116" s="12">
        <f t="shared" si="105"/>
        <v>6881.6060921311146</v>
      </c>
      <c r="M116" s="14">
        <f t="shared" si="107"/>
        <v>269.59592202567364</v>
      </c>
      <c r="X116" s="50">
        <f t="shared" si="67"/>
        <v>2802.0648925967694</v>
      </c>
    </row>
    <row r="117" spans="1:24" x14ac:dyDescent="0.2">
      <c r="A117" s="54">
        <v>44003</v>
      </c>
      <c r="B117" s="12">
        <f t="shared" si="106"/>
        <v>151739.41433149067</v>
      </c>
      <c r="C117" s="12">
        <f t="shared" si="105"/>
        <v>7225.6863967376703</v>
      </c>
      <c r="M117" s="14">
        <f t="shared" si="107"/>
        <v>283.0757181269575</v>
      </c>
      <c r="X117" s="50">
        <f t="shared" si="67"/>
        <v>2942.168137226608</v>
      </c>
    </row>
    <row r="118" spans="1:24" x14ac:dyDescent="0.2">
      <c r="A118" s="54">
        <v>44004</v>
      </c>
      <c r="B118" s="12">
        <f t="shared" si="106"/>
        <v>159326.38504806522</v>
      </c>
      <c r="C118" s="12">
        <f t="shared" si="105"/>
        <v>7586.9707165745494</v>
      </c>
      <c r="M118" s="14">
        <f t="shared" si="107"/>
        <v>297.22950403330543</v>
      </c>
      <c r="X118" s="50">
        <f t="shared" si="67"/>
        <v>3089.2765440879389</v>
      </c>
    </row>
    <row r="119" spans="1:24" x14ac:dyDescent="0.2">
      <c r="A119" s="54">
        <v>44005</v>
      </c>
      <c r="B119" s="12">
        <f t="shared" si="106"/>
        <v>167292.7043004685</v>
      </c>
      <c r="C119" s="12">
        <f t="shared" si="105"/>
        <v>7966.3192524032784</v>
      </c>
      <c r="M119" s="14">
        <f t="shared" si="107"/>
        <v>312.09097923497029</v>
      </c>
      <c r="X119" s="50">
        <f t="shared" si="67"/>
        <v>3243.7403712923356</v>
      </c>
    </row>
    <row r="120" spans="1:24" x14ac:dyDescent="0.2">
      <c r="A120" s="54">
        <v>44006</v>
      </c>
      <c r="B120" s="12">
        <f t="shared" si="106"/>
        <v>175657.33951549194</v>
      </c>
      <c r="C120" s="12">
        <f t="shared" si="105"/>
        <v>8364.6352150234452</v>
      </c>
      <c r="M120" s="14">
        <f t="shared" si="107"/>
        <v>327.69552819671958</v>
      </c>
      <c r="X120" s="50">
        <f t="shared" si="67"/>
        <v>3405.9273898569536</v>
      </c>
    </row>
    <row r="121" spans="1:24" x14ac:dyDescent="0.2">
      <c r="A121" s="54">
        <v>44007</v>
      </c>
      <c r="B121" s="12">
        <f t="shared" si="106"/>
        <v>184440.20649126655</v>
      </c>
      <c r="C121" s="12">
        <f t="shared" si="105"/>
        <v>8782.8669757746102</v>
      </c>
      <c r="M121" s="14">
        <f t="shared" si="107"/>
        <v>344.08030460655573</v>
      </c>
      <c r="X121" s="50">
        <f t="shared" si="67"/>
        <v>3576.2237593498021</v>
      </c>
    </row>
    <row r="122" spans="1:24" x14ac:dyDescent="0.2">
      <c r="A122" s="54">
        <v>44008</v>
      </c>
      <c r="B122" s="12">
        <f t="shared" si="106"/>
        <v>193662.21681582989</v>
      </c>
      <c r="C122" s="12">
        <f t="shared" si="105"/>
        <v>9222.0103245633363</v>
      </c>
      <c r="M122" s="14">
        <f t="shared" si="107"/>
        <v>361.28431983688353</v>
      </c>
      <c r="X122" s="50">
        <f t="shared" si="67"/>
        <v>3755.0349473172928</v>
      </c>
    </row>
    <row r="123" spans="1:24" x14ac:dyDescent="0.2">
      <c r="A123" s="54">
        <v>44009</v>
      </c>
      <c r="B123" s="12">
        <f t="shared" si="106"/>
        <v>203345.3276566214</v>
      </c>
      <c r="C123" s="12">
        <f t="shared" si="105"/>
        <v>9683.1108407915162</v>
      </c>
      <c r="M123" s="14">
        <f t="shared" si="107"/>
        <v>379.34853582872751</v>
      </c>
      <c r="X123" s="50">
        <f t="shared" si="67"/>
        <v>3942.7866946831587</v>
      </c>
    </row>
    <row r="124" spans="1:24" x14ac:dyDescent="0.2">
      <c r="A124" s="54">
        <v>44010</v>
      </c>
      <c r="B124" s="12">
        <f t="shared" si="106"/>
        <v>213512.5940394525</v>
      </c>
      <c r="C124" s="12">
        <f t="shared" si="105"/>
        <v>10167.266382831091</v>
      </c>
      <c r="M124" s="14">
        <f t="shared" si="107"/>
        <v>398.31596262016393</v>
      </c>
      <c r="X124" s="50">
        <f t="shared" si="67"/>
        <v>4139.9260294173164</v>
      </c>
    </row>
    <row r="125" spans="1:24" x14ac:dyDescent="0.2">
      <c r="A125" s="54">
        <v>44011</v>
      </c>
      <c r="B125" s="12">
        <f t="shared" si="106"/>
        <v>224188.22374142514</v>
      </c>
      <c r="C125" s="12">
        <f t="shared" si="105"/>
        <v>10675.629701972648</v>
      </c>
      <c r="M125" s="14">
        <f t="shared" si="107"/>
        <v>418.23176075117226</v>
      </c>
      <c r="X125" s="50">
        <f t="shared" si="67"/>
        <v>4346.9223308881828</v>
      </c>
    </row>
    <row r="126" spans="1:24" x14ac:dyDescent="0.2">
      <c r="A126" s="54">
        <v>44012</v>
      </c>
      <c r="B126" s="12">
        <f t="shared" si="106"/>
        <v>235397.63492849641</v>
      </c>
      <c r="C126" s="12">
        <f t="shared" si="105"/>
        <v>11209.411187071266</v>
      </c>
      <c r="M126" s="14">
        <f t="shared" si="107"/>
        <v>439.14334878873052</v>
      </c>
      <c r="X126" s="50">
        <f t="shared" si="67"/>
        <v>4564.2684474325933</v>
      </c>
    </row>
    <row r="127" spans="1:24" x14ac:dyDescent="0.2">
      <c r="A127" s="54">
        <v>44013</v>
      </c>
      <c r="B127" s="12">
        <f t="shared" si="106"/>
        <v>247167.51667492124</v>
      </c>
      <c r="C127" s="12">
        <f t="shared" si="105"/>
        <v>11769.881746424828</v>
      </c>
      <c r="M127" s="14">
        <f t="shared" si="107"/>
        <v>461.10051622816684</v>
      </c>
      <c r="X127" s="50">
        <f t="shared" si="67"/>
        <v>4792.4818698042236</v>
      </c>
    </row>
    <row r="128" spans="1:24" x14ac:dyDescent="0.2">
      <c r="A128" s="54">
        <v>44014</v>
      </c>
      <c r="B128" s="12">
        <f t="shared" si="106"/>
        <v>259525.89250866731</v>
      </c>
      <c r="C128" s="12">
        <f t="shared" si="105"/>
        <v>12358.375833746075</v>
      </c>
      <c r="M128" s="14">
        <f t="shared" si="107"/>
        <v>484.15554203957583</v>
      </c>
      <c r="X128" s="50">
        <f t="shared" si="67"/>
        <v>5032.1059632944352</v>
      </c>
    </row>
    <row r="129" spans="1:24" x14ac:dyDescent="0.2">
      <c r="A129" s="54">
        <v>44015</v>
      </c>
      <c r="B129" s="12">
        <f t="shared" si="106"/>
        <v>272502.18713410071</v>
      </c>
      <c r="C129" s="12">
        <f t="shared" si="105"/>
        <v>12976.294625433395</v>
      </c>
      <c r="M129" s="14">
        <f t="shared" si="107"/>
        <v>508.36331914155454</v>
      </c>
      <c r="X129" s="50">
        <f t="shared" si="67"/>
        <v>5283.7112614591579</v>
      </c>
    </row>
    <row r="130" spans="1:24" x14ac:dyDescent="0.2">
      <c r="A130" s="54">
        <v>44016</v>
      </c>
      <c r="B130" s="12">
        <f t="shared" si="106"/>
        <v>286127.29649080575</v>
      </c>
      <c r="C130" s="12">
        <f t="shared" si="105"/>
        <v>13625.109356705041</v>
      </c>
      <c r="M130" s="14">
        <f t="shared" si="107"/>
        <v>533.7814850986324</v>
      </c>
      <c r="X130" s="50">
        <f t="shared" ref="X130:X193" si="108">SUM(M117:M130)</f>
        <v>5547.8968245321166</v>
      </c>
    </row>
    <row r="131" spans="1:24" x14ac:dyDescent="0.2">
      <c r="A131" s="54">
        <v>44017</v>
      </c>
      <c r="B131" s="12">
        <f t="shared" si="106"/>
        <v>300433.66131534602</v>
      </c>
      <c r="C131" s="12">
        <f t="shared" si="105"/>
        <v>14306.364824540273</v>
      </c>
      <c r="M131" s="14">
        <f t="shared" si="107"/>
        <v>560.47055935356332</v>
      </c>
      <c r="X131" s="50">
        <f t="shared" si="108"/>
        <v>5825.291665758722</v>
      </c>
    </row>
    <row r="132" spans="1:24" x14ac:dyDescent="0.2">
      <c r="A132" s="54">
        <v>44018</v>
      </c>
      <c r="B132" s="12">
        <f t="shared" si="106"/>
        <v>315455.34438111336</v>
      </c>
      <c r="C132" s="12">
        <f t="shared" si="105"/>
        <v>15021.683065767342</v>
      </c>
      <c r="M132" s="14">
        <f t="shared" si="107"/>
        <v>588.49408732124141</v>
      </c>
      <c r="X132" s="50">
        <f t="shared" si="108"/>
        <v>6116.5562490466582</v>
      </c>
    </row>
    <row r="133" spans="1:24" x14ac:dyDescent="0.2">
      <c r="A133" s="54">
        <v>44019</v>
      </c>
      <c r="B133" s="12">
        <f t="shared" si="106"/>
        <v>331228.11160016904</v>
      </c>
      <c r="C133" s="12">
        <f t="shared" si="105"/>
        <v>15772.767219055677</v>
      </c>
      <c r="M133" s="14">
        <f t="shared" si="107"/>
        <v>617.91879168730384</v>
      </c>
      <c r="X133" s="50">
        <f t="shared" si="108"/>
        <v>6422.3840614989913</v>
      </c>
    </row>
    <row r="134" spans="1:24" x14ac:dyDescent="0.2">
      <c r="A134" s="54">
        <v>44020</v>
      </c>
      <c r="B134" s="12">
        <f t="shared" si="106"/>
        <v>347789.5171801775</v>
      </c>
      <c r="C134" s="12">
        <f t="shared" si="105"/>
        <v>16561.405580008461</v>
      </c>
      <c r="M134" s="14">
        <f t="shared" si="107"/>
        <v>648.81473127166976</v>
      </c>
      <c r="X134" s="50">
        <f t="shared" si="108"/>
        <v>6743.5032645739429</v>
      </c>
    </row>
    <row r="135" spans="1:24" x14ac:dyDescent="0.2">
      <c r="A135" s="54">
        <v>44021</v>
      </c>
      <c r="B135" s="12">
        <f t="shared" si="106"/>
        <v>365178.9930391864</v>
      </c>
      <c r="C135" s="12">
        <f t="shared" si="105"/>
        <v>17389.475859008904</v>
      </c>
      <c r="M135" s="14">
        <f t="shared" si="107"/>
        <v>681.25546783525215</v>
      </c>
      <c r="X135" s="50">
        <f t="shared" si="108"/>
        <v>7080.6784278026389</v>
      </c>
    </row>
    <row r="136" spans="1:24" x14ac:dyDescent="0.2">
      <c r="A136" s="54">
        <v>44022</v>
      </c>
      <c r="B136" s="12">
        <f t="shared" si="106"/>
        <v>383437.94269114576</v>
      </c>
      <c r="C136" s="12">
        <f t="shared" si="105"/>
        <v>18258.949651959352</v>
      </c>
      <c r="M136" s="14">
        <f t="shared" si="107"/>
        <v>715.31824122701369</v>
      </c>
      <c r="X136" s="50">
        <f t="shared" si="108"/>
        <v>7434.7123491927678</v>
      </c>
    </row>
    <row r="137" spans="1:24" x14ac:dyDescent="0.2">
      <c r="A137" s="54">
        <v>44023</v>
      </c>
      <c r="B137" s="12">
        <f t="shared" si="106"/>
        <v>402609.83982570306</v>
      </c>
      <c r="C137" s="12">
        <f t="shared" si="105"/>
        <v>19171.897134557308</v>
      </c>
      <c r="M137" s="14">
        <f t="shared" si="107"/>
        <v>751.08415328836713</v>
      </c>
      <c r="X137" s="50">
        <f t="shared" si="108"/>
        <v>7806.4479666524076</v>
      </c>
    </row>
    <row r="138" spans="1:24" x14ac:dyDescent="0.2">
      <c r="A138" s="54">
        <v>44024</v>
      </c>
      <c r="B138" s="12">
        <f t="shared" si="106"/>
        <v>422740.33181698824</v>
      </c>
      <c r="C138" s="12">
        <f t="shared" si="105"/>
        <v>20130.491991285176</v>
      </c>
      <c r="M138" s="14">
        <f t="shared" si="107"/>
        <v>788.63836095278384</v>
      </c>
      <c r="X138" s="50">
        <f t="shared" si="108"/>
        <v>8196.7703649850264</v>
      </c>
    </row>
    <row r="139" spans="1:24" x14ac:dyDescent="0.2">
      <c r="A139" s="54">
        <v>44025</v>
      </c>
      <c r="B139" s="12">
        <f t="shared" si="106"/>
        <v>443877.34840783768</v>
      </c>
      <c r="C139" s="12">
        <f t="shared" si="105"/>
        <v>21137.016590849438</v>
      </c>
      <c r="M139" s="14">
        <f t="shared" si="107"/>
        <v>828.07027900042306</v>
      </c>
      <c r="X139" s="50">
        <f t="shared" si="108"/>
        <v>8606.6088832342775</v>
      </c>
    </row>
    <row r="140" spans="1:24" x14ac:dyDescent="0.2">
      <c r="A140" s="54">
        <v>44026</v>
      </c>
      <c r="B140" s="12">
        <f t="shared" si="106"/>
        <v>466071.21582822956</v>
      </c>
      <c r="C140" s="12">
        <f t="shared" si="105"/>
        <v>22193.867420391878</v>
      </c>
      <c r="M140" s="14">
        <f t="shared" si="107"/>
        <v>869.47379295044527</v>
      </c>
      <c r="X140" s="50">
        <f t="shared" si="108"/>
        <v>9036.9393273959922</v>
      </c>
    </row>
    <row r="141" spans="1:24" x14ac:dyDescent="0.2">
      <c r="A141" s="54">
        <v>44027</v>
      </c>
      <c r="B141" s="12">
        <f t="shared" si="106"/>
        <v>489374.77661964105</v>
      </c>
      <c r="C141" s="12">
        <f t="shared" si="105"/>
        <v>23303.560791411495</v>
      </c>
      <c r="M141" s="14">
        <f t="shared" si="107"/>
        <v>912.94748259796768</v>
      </c>
      <c r="X141" s="50">
        <f t="shared" si="108"/>
        <v>9488.7862937657919</v>
      </c>
    </row>
    <row r="142" spans="1:24" x14ac:dyDescent="0.2">
      <c r="A142" s="54">
        <v>44028</v>
      </c>
      <c r="B142" s="12">
        <f t="shared" si="106"/>
        <v>513843.51545062312</v>
      </c>
      <c r="C142" s="12">
        <f t="shared" si="105"/>
        <v>24468.738830982067</v>
      </c>
      <c r="M142" s="14">
        <f t="shared" si="107"/>
        <v>958.59485672786548</v>
      </c>
      <c r="X142" s="50">
        <f t="shared" si="108"/>
        <v>9963.2256084540822</v>
      </c>
    </row>
    <row r="143" spans="1:24" x14ac:dyDescent="0.2">
      <c r="A143" s="54">
        <v>44029</v>
      </c>
      <c r="B143" s="12">
        <f t="shared" si="106"/>
        <v>539535.69122315431</v>
      </c>
      <c r="C143" s="12">
        <f t="shared" si="105"/>
        <v>25692.175772531191</v>
      </c>
      <c r="M143" s="14">
        <f t="shared" si="107"/>
        <v>1006.5245995642589</v>
      </c>
      <c r="X143" s="50">
        <f t="shared" si="108"/>
        <v>10461.386888876787</v>
      </c>
    </row>
    <row r="144" spans="1:24" x14ac:dyDescent="0.2">
      <c r="A144" s="54">
        <v>44030</v>
      </c>
      <c r="B144" s="12">
        <f t="shared" si="106"/>
        <v>566512.475784312</v>
      </c>
      <c r="C144" s="12">
        <f t="shared" si="105"/>
        <v>26976.784561157692</v>
      </c>
      <c r="M144" s="14">
        <f t="shared" si="107"/>
        <v>1056.850829542472</v>
      </c>
      <c r="X144" s="50">
        <f t="shared" si="108"/>
        <v>10984.456233320627</v>
      </c>
    </row>
    <row r="145" spans="1:24" x14ac:dyDescent="0.2">
      <c r="A145" s="54">
        <v>44031</v>
      </c>
      <c r="B145" s="12">
        <f t="shared" si="106"/>
        <v>594838.09957352758</v>
      </c>
      <c r="C145" s="12">
        <f t="shared" si="105"/>
        <v>28325.623789215577</v>
      </c>
      <c r="M145" s="14">
        <f t="shared" si="107"/>
        <v>1109.693371019594</v>
      </c>
      <c r="X145" s="50">
        <f t="shared" si="108"/>
        <v>11533.679044986657</v>
      </c>
    </row>
    <row r="146" spans="1:24" x14ac:dyDescent="0.2">
      <c r="A146" s="54">
        <v>44032</v>
      </c>
      <c r="B146" s="12">
        <f t="shared" si="106"/>
        <v>624580.00455220393</v>
      </c>
      <c r="C146" s="12">
        <f t="shared" si="105"/>
        <v>29741.90497867635</v>
      </c>
      <c r="M146" s="14">
        <f t="shared" si="107"/>
        <v>1165.1780395705748</v>
      </c>
      <c r="X146" s="50">
        <f t="shared" si="108"/>
        <v>12110.362997235992</v>
      </c>
    </row>
    <row r="147" spans="1:24" x14ac:dyDescent="0.2">
      <c r="A147" s="54">
        <v>44033</v>
      </c>
      <c r="B147" s="12">
        <f t="shared" si="106"/>
        <v>655809.00477981416</v>
      </c>
      <c r="C147" s="12">
        <f t="shared" si="105"/>
        <v>31229.000227610231</v>
      </c>
      <c r="M147" s="14">
        <f t="shared" si="107"/>
        <v>1223.4369415491035</v>
      </c>
      <c r="X147" s="50">
        <f t="shared" si="108"/>
        <v>12715.881147097793</v>
      </c>
    </row>
    <row r="148" spans="1:24" x14ac:dyDescent="0.2">
      <c r="A148" s="54">
        <v>44034</v>
      </c>
      <c r="B148" s="12">
        <f t="shared" si="106"/>
        <v>688599.45501880487</v>
      </c>
      <c r="C148" s="12">
        <f t="shared" si="105"/>
        <v>32790.450238990714</v>
      </c>
      <c r="M148" s="14">
        <f t="shared" si="107"/>
        <v>1284.6087886265595</v>
      </c>
      <c r="X148" s="50">
        <f t="shared" si="108"/>
        <v>13351.675204452682</v>
      </c>
    </row>
    <row r="149" spans="1:24" x14ac:dyDescent="0.2">
      <c r="A149" s="54">
        <v>44035</v>
      </c>
      <c r="B149" s="12">
        <f t="shared" si="106"/>
        <v>723029.42776974512</v>
      </c>
      <c r="C149" s="12">
        <f t="shared" si="105"/>
        <v>34429.972750940244</v>
      </c>
      <c r="M149" s="14">
        <f t="shared" si="107"/>
        <v>1348.8392280578846</v>
      </c>
      <c r="X149" s="50">
        <f t="shared" si="108"/>
        <v>14019.258964675315</v>
      </c>
    </row>
    <row r="150" spans="1:24" x14ac:dyDescent="0.2">
      <c r="A150" s="54">
        <v>44036</v>
      </c>
      <c r="B150" s="12">
        <f t="shared" si="106"/>
        <v>759180.89915823238</v>
      </c>
      <c r="C150" s="12">
        <f t="shared" si="105"/>
        <v>36151.471388487262</v>
      </c>
      <c r="M150" s="14">
        <f t="shared" si="107"/>
        <v>1416.2811894607789</v>
      </c>
      <c r="X150" s="50">
        <f t="shared" si="108"/>
        <v>14720.221912909079</v>
      </c>
    </row>
    <row r="151" spans="1:24" x14ac:dyDescent="0.2">
      <c r="A151" s="54">
        <v>44037</v>
      </c>
      <c r="B151" s="12">
        <f t="shared" si="106"/>
        <v>797139.94411614398</v>
      </c>
      <c r="C151" s="12">
        <f t="shared" si="105"/>
        <v>37959.044957911596</v>
      </c>
      <c r="M151" s="14">
        <f t="shared" si="107"/>
        <v>1487.0952489338176</v>
      </c>
      <c r="X151" s="50">
        <f t="shared" si="108"/>
        <v>15456.233008554529</v>
      </c>
    </row>
    <row r="152" spans="1:24" x14ac:dyDescent="0.2">
      <c r="A152" s="54">
        <v>44038</v>
      </c>
      <c r="B152" s="12">
        <f t="shared" si="106"/>
        <v>836996.94132195122</v>
      </c>
      <c r="C152" s="12">
        <f t="shared" si="105"/>
        <v>39856.997205807245</v>
      </c>
      <c r="M152" s="14">
        <f t="shared" si="107"/>
        <v>1561.4500113805116</v>
      </c>
      <c r="X152" s="50">
        <f t="shared" si="108"/>
        <v>16229.044658982255</v>
      </c>
    </row>
    <row r="153" spans="1:24" x14ac:dyDescent="0.2">
      <c r="A153" s="54">
        <v>44039</v>
      </c>
      <c r="B153" s="12">
        <f t="shared" si="106"/>
        <v>878846.78838804876</v>
      </c>
      <c r="C153" s="12">
        <f t="shared" si="105"/>
        <v>41849.847066097544</v>
      </c>
      <c r="M153" s="14">
        <f t="shared" si="107"/>
        <v>1639.5225119495358</v>
      </c>
      <c r="X153" s="50">
        <f t="shared" si="108"/>
        <v>17040.496891931369</v>
      </c>
    </row>
    <row r="154" spans="1:24" x14ac:dyDescent="0.2">
      <c r="A154" s="54">
        <v>44040</v>
      </c>
      <c r="B154" s="12">
        <f t="shared" si="106"/>
        <v>922789.1278074513</v>
      </c>
      <c r="C154" s="12">
        <f t="shared" si="105"/>
        <v>43942.339419402531</v>
      </c>
      <c r="M154" s="14">
        <f t="shared" si="107"/>
        <v>1721.4986375470123</v>
      </c>
      <c r="X154" s="50">
        <f t="shared" si="108"/>
        <v>17892.521736527935</v>
      </c>
    </row>
    <row r="155" spans="1:24" x14ac:dyDescent="0.2">
      <c r="A155" s="54">
        <v>44041</v>
      </c>
      <c r="B155" s="12">
        <f t="shared" si="106"/>
        <v>968928.58419782389</v>
      </c>
      <c r="C155" s="12">
        <f t="shared" si="105"/>
        <v>46139.456390372594</v>
      </c>
      <c r="M155" s="14">
        <f t="shared" si="107"/>
        <v>1807.5735694243631</v>
      </c>
      <c r="X155" s="50">
        <f t="shared" si="108"/>
        <v>18787.147823354331</v>
      </c>
    </row>
    <row r="156" spans="1:24" x14ac:dyDescent="0.2">
      <c r="A156" s="54">
        <v>44042</v>
      </c>
      <c r="B156" s="12">
        <f t="shared" si="106"/>
        <v>1017375.0134077151</v>
      </c>
      <c r="C156" s="12">
        <f t="shared" si="105"/>
        <v>48446.429209891241</v>
      </c>
      <c r="M156" s="14">
        <f t="shared" si="107"/>
        <v>1897.9522478955798</v>
      </c>
      <c r="X156" s="50">
        <f t="shared" si="108"/>
        <v>19726.505214522047</v>
      </c>
    </row>
    <row r="157" spans="1:24" x14ac:dyDescent="0.2">
      <c r="A157" s="54">
        <v>44043</v>
      </c>
      <c r="B157" s="12">
        <f t="shared" si="106"/>
        <v>1068243.7640781009</v>
      </c>
      <c r="C157" s="12">
        <f t="shared" si="105"/>
        <v>50868.75067038578</v>
      </c>
      <c r="M157" s="14">
        <f t="shared" si="107"/>
        <v>1992.8498602903624</v>
      </c>
      <c r="X157" s="50">
        <f t="shared" si="108"/>
        <v>20712.830475248153</v>
      </c>
    </row>
    <row r="158" spans="1:24" x14ac:dyDescent="0.2">
      <c r="A158" s="54">
        <v>44044</v>
      </c>
      <c r="B158" s="12">
        <f t="shared" si="106"/>
        <v>1121655.9522820059</v>
      </c>
      <c r="C158" s="12">
        <f t="shared" si="105"/>
        <v>53412.188203905011</v>
      </c>
      <c r="M158" s="14">
        <f t="shared" si="107"/>
        <v>2092.4923533048773</v>
      </c>
      <c r="X158" s="50">
        <f t="shared" si="108"/>
        <v>21748.471999010559</v>
      </c>
    </row>
    <row r="159" spans="1:24" x14ac:dyDescent="0.2">
      <c r="A159" s="54">
        <v>44045</v>
      </c>
      <c r="B159" s="12">
        <f t="shared" si="106"/>
        <v>1177738.7498961063</v>
      </c>
      <c r="C159" s="12">
        <f t="shared" si="105"/>
        <v>56082.797614100389</v>
      </c>
      <c r="M159" s="14">
        <f t="shared" si="107"/>
        <v>2197.1169709701267</v>
      </c>
      <c r="X159" s="50">
        <f t="shared" si="108"/>
        <v>22835.895598961091</v>
      </c>
    </row>
    <row r="160" spans="1:24" x14ac:dyDescent="0.2">
      <c r="A160" s="54">
        <v>44046</v>
      </c>
      <c r="B160" s="12">
        <f t="shared" si="106"/>
        <v>1236625.6873909116</v>
      </c>
      <c r="C160" s="12">
        <f t="shared" si="105"/>
        <v>58886.937494805316</v>
      </c>
      <c r="M160" s="14">
        <f t="shared" si="107"/>
        <v>2306.9728195186299</v>
      </c>
      <c r="X160" s="50">
        <f t="shared" si="108"/>
        <v>23977.690378909145</v>
      </c>
    </row>
    <row r="161" spans="1:24" x14ac:dyDescent="0.2">
      <c r="A161" s="54">
        <v>44047</v>
      </c>
      <c r="B161" s="12">
        <f t="shared" si="106"/>
        <v>1298456.9717604571</v>
      </c>
      <c r="C161" s="12">
        <f t="shared" ref="C161:C224" si="109">B161-B160</f>
        <v>61831.284369545523</v>
      </c>
      <c r="M161" s="14">
        <f t="shared" si="107"/>
        <v>2422.321460494562</v>
      </c>
      <c r="X161" s="50">
        <f t="shared" si="108"/>
        <v>25176.5748978546</v>
      </c>
    </row>
    <row r="162" spans="1:24" x14ac:dyDescent="0.2">
      <c r="A162" s="54">
        <v>44048</v>
      </c>
      <c r="B162" s="12">
        <f t="shared" ref="B162:B225" si="110">B161*(1+$D$1)</f>
        <v>1363379.82034848</v>
      </c>
      <c r="C162" s="12">
        <f t="shared" si="109"/>
        <v>64922.848588022869</v>
      </c>
      <c r="M162" s="14">
        <f t="shared" ref="M162:M225" si="111">$L$1*$C157</f>
        <v>2543.437533519289</v>
      </c>
      <c r="X162" s="50">
        <f t="shared" si="108"/>
        <v>26435.403642747329</v>
      </c>
    </row>
    <row r="163" spans="1:24" x14ac:dyDescent="0.2">
      <c r="A163" s="54">
        <v>44049</v>
      </c>
      <c r="B163" s="12">
        <f t="shared" si="110"/>
        <v>1431548.8113659041</v>
      </c>
      <c r="C163" s="12">
        <f t="shared" si="109"/>
        <v>68168.991017424036</v>
      </c>
      <c r="M163" s="14">
        <f t="shared" si="111"/>
        <v>2670.6094101952508</v>
      </c>
      <c r="X163" s="50">
        <f t="shared" si="108"/>
        <v>27757.173824884696</v>
      </c>
    </row>
    <row r="164" spans="1:24" x14ac:dyDescent="0.2">
      <c r="A164" s="54">
        <v>44050</v>
      </c>
      <c r="B164" s="12">
        <f t="shared" si="110"/>
        <v>1503126.2519341994</v>
      </c>
      <c r="C164" s="12">
        <f t="shared" si="109"/>
        <v>71577.440568295307</v>
      </c>
      <c r="M164" s="14">
        <f t="shared" si="111"/>
        <v>2804.1398807050196</v>
      </c>
      <c r="X164" s="50">
        <f t="shared" si="108"/>
        <v>29145.032516128937</v>
      </c>
    </row>
    <row r="165" spans="1:24" x14ac:dyDescent="0.2">
      <c r="A165" s="54">
        <v>44051</v>
      </c>
      <c r="B165" s="12">
        <f t="shared" si="110"/>
        <v>1578282.5645309093</v>
      </c>
      <c r="C165" s="12">
        <f t="shared" si="109"/>
        <v>75156.312596709933</v>
      </c>
      <c r="M165" s="14">
        <f t="shared" si="111"/>
        <v>2944.3468747402658</v>
      </c>
      <c r="X165" s="50">
        <f t="shared" si="108"/>
        <v>30602.284141935386</v>
      </c>
    </row>
    <row r="166" spans="1:24" x14ac:dyDescent="0.2">
      <c r="A166" s="54">
        <v>44052</v>
      </c>
      <c r="B166" s="12">
        <f t="shared" si="110"/>
        <v>1657196.6927574549</v>
      </c>
      <c r="C166" s="12">
        <f t="shared" si="109"/>
        <v>78914.128226545639</v>
      </c>
      <c r="M166" s="14">
        <f t="shared" si="111"/>
        <v>3091.5642184772764</v>
      </c>
      <c r="X166" s="50">
        <f t="shared" si="108"/>
        <v>32132.398349032152</v>
      </c>
    </row>
    <row r="167" spans="1:24" x14ac:dyDescent="0.2">
      <c r="A167" s="54">
        <v>44053</v>
      </c>
      <c r="B167" s="12">
        <f t="shared" si="110"/>
        <v>1740056.5273953278</v>
      </c>
      <c r="C167" s="12">
        <f t="shared" si="109"/>
        <v>82859.834637872875</v>
      </c>
      <c r="M167" s="14">
        <f t="shared" si="111"/>
        <v>3246.1424294011435</v>
      </c>
      <c r="X167" s="50">
        <f t="shared" si="108"/>
        <v>33739.018266483756</v>
      </c>
    </row>
    <row r="168" spans="1:24" x14ac:dyDescent="0.2">
      <c r="A168" s="54">
        <v>44054</v>
      </c>
      <c r="B168" s="12">
        <f t="shared" si="110"/>
        <v>1827059.3537650942</v>
      </c>
      <c r="C168" s="12">
        <f t="shared" si="109"/>
        <v>87002.826369766379</v>
      </c>
      <c r="M168" s="14">
        <f t="shared" si="111"/>
        <v>3408.4495508712021</v>
      </c>
      <c r="X168" s="50">
        <f t="shared" si="108"/>
        <v>35425.969179807951</v>
      </c>
    </row>
    <row r="169" spans="1:24" x14ac:dyDescent="0.2">
      <c r="A169" s="54">
        <v>44055</v>
      </c>
      <c r="B169" s="12">
        <f t="shared" si="110"/>
        <v>1918412.321453349</v>
      </c>
      <c r="C169" s="12">
        <f t="shared" si="109"/>
        <v>91352.967688254779</v>
      </c>
      <c r="M169" s="14">
        <f t="shared" si="111"/>
        <v>3578.8720284147657</v>
      </c>
      <c r="X169" s="50">
        <f t="shared" si="108"/>
        <v>37197.267638798352</v>
      </c>
    </row>
    <row r="170" spans="1:24" x14ac:dyDescent="0.2">
      <c r="A170" s="54">
        <v>44056</v>
      </c>
      <c r="B170" s="12">
        <f t="shared" si="110"/>
        <v>2014332.9375260165</v>
      </c>
      <c r="C170" s="12">
        <f t="shared" si="109"/>
        <v>95920.61607266753</v>
      </c>
      <c r="M170" s="14">
        <f t="shared" si="111"/>
        <v>3757.815629835497</v>
      </c>
      <c r="X170" s="50">
        <f t="shared" si="108"/>
        <v>39057.13102073827</v>
      </c>
    </row>
    <row r="171" spans="1:24" x14ac:dyDescent="0.2">
      <c r="A171" s="54">
        <v>44057</v>
      </c>
      <c r="B171" s="12">
        <f t="shared" si="110"/>
        <v>2115049.5844023172</v>
      </c>
      <c r="C171" s="12">
        <f t="shared" si="109"/>
        <v>100716.64687630069</v>
      </c>
      <c r="M171" s="14">
        <f t="shared" si="111"/>
        <v>3945.7064113272822</v>
      </c>
      <c r="X171" s="50">
        <f t="shared" si="108"/>
        <v>41009.987571775186</v>
      </c>
    </row>
    <row r="172" spans="1:24" x14ac:dyDescent="0.2">
      <c r="A172" s="54">
        <v>44058</v>
      </c>
      <c r="B172" s="12">
        <f t="shared" si="110"/>
        <v>2220802.0636224332</v>
      </c>
      <c r="C172" s="12">
        <f t="shared" si="109"/>
        <v>105752.47922011605</v>
      </c>
      <c r="M172" s="14">
        <f t="shared" si="111"/>
        <v>4142.9917318936441</v>
      </c>
      <c r="X172" s="50">
        <f t="shared" si="108"/>
        <v>43060.486950363949</v>
      </c>
    </row>
    <row r="173" spans="1:24" x14ac:dyDescent="0.2">
      <c r="A173" s="54">
        <v>44059</v>
      </c>
      <c r="B173" s="12">
        <f t="shared" si="110"/>
        <v>2331842.1668035551</v>
      </c>
      <c r="C173" s="12">
        <f t="shared" si="109"/>
        <v>111040.10318112187</v>
      </c>
      <c r="M173" s="14">
        <f t="shared" si="111"/>
        <v>4350.1413184883195</v>
      </c>
      <c r="X173" s="50">
        <f t="shared" si="108"/>
        <v>45213.511297882142</v>
      </c>
    </row>
    <row r="174" spans="1:24" x14ac:dyDescent="0.2">
      <c r="A174" s="54">
        <v>44060</v>
      </c>
      <c r="B174" s="12">
        <f t="shared" si="110"/>
        <v>2448434.2751437328</v>
      </c>
      <c r="C174" s="12">
        <f t="shared" si="109"/>
        <v>116592.10834017769</v>
      </c>
      <c r="M174" s="14">
        <f t="shared" si="111"/>
        <v>4567.6483844127388</v>
      </c>
      <c r="X174" s="50">
        <f t="shared" si="108"/>
        <v>47474.186862776252</v>
      </c>
    </row>
    <row r="175" spans="1:24" x14ac:dyDescent="0.2">
      <c r="A175" s="54">
        <v>44061</v>
      </c>
      <c r="B175" s="12">
        <f t="shared" si="110"/>
        <v>2570855.9889009194</v>
      </c>
      <c r="C175" s="12">
        <f t="shared" si="109"/>
        <v>122421.71375718666</v>
      </c>
      <c r="M175" s="14">
        <f t="shared" si="111"/>
        <v>4796.0308036333763</v>
      </c>
      <c r="X175" s="50">
        <f t="shared" si="108"/>
        <v>49847.896205915065</v>
      </c>
    </row>
    <row r="176" spans="1:24" x14ac:dyDescent="0.2">
      <c r="A176" s="54">
        <v>44062</v>
      </c>
      <c r="B176" s="12">
        <f t="shared" si="110"/>
        <v>2699398.7883459656</v>
      </c>
      <c r="C176" s="12">
        <f t="shared" si="109"/>
        <v>128542.79944504611</v>
      </c>
      <c r="M176" s="14">
        <f t="shared" si="111"/>
        <v>5035.8323438150346</v>
      </c>
      <c r="X176" s="50">
        <f t="shared" si="108"/>
        <v>52340.291016210809</v>
      </c>
    </row>
    <row r="177" spans="1:24" x14ac:dyDescent="0.2">
      <c r="A177" s="54">
        <v>44063</v>
      </c>
      <c r="B177" s="12">
        <f t="shared" si="110"/>
        <v>2834368.727763264</v>
      </c>
      <c r="C177" s="12">
        <f t="shared" si="109"/>
        <v>134969.93941729842</v>
      </c>
      <c r="M177" s="14">
        <f t="shared" si="111"/>
        <v>5287.6239610058028</v>
      </c>
      <c r="X177" s="50">
        <f t="shared" si="108"/>
        <v>54957.305567021365</v>
      </c>
    </row>
    <row r="178" spans="1:24" x14ac:dyDescent="0.2">
      <c r="A178" s="54">
        <v>44064</v>
      </c>
      <c r="B178" s="12">
        <f t="shared" si="110"/>
        <v>2976087.1641514273</v>
      </c>
      <c r="C178" s="12">
        <f t="shared" si="109"/>
        <v>141718.43638816336</v>
      </c>
      <c r="M178" s="14">
        <f t="shared" si="111"/>
        <v>5552.0051590560943</v>
      </c>
      <c r="X178" s="50">
        <f t="shared" si="108"/>
        <v>57705.170845372442</v>
      </c>
    </row>
    <row r="179" spans="1:24" x14ac:dyDescent="0.2">
      <c r="A179" s="54">
        <v>44065</v>
      </c>
      <c r="B179" s="12">
        <f t="shared" si="110"/>
        <v>3124891.5223589987</v>
      </c>
      <c r="C179" s="12">
        <f t="shared" si="109"/>
        <v>148804.35820757132</v>
      </c>
      <c r="M179" s="14">
        <f t="shared" si="111"/>
        <v>5829.6054170088846</v>
      </c>
      <c r="X179" s="50">
        <f t="shared" si="108"/>
        <v>60590.429387641059</v>
      </c>
    </row>
    <row r="180" spans="1:24" x14ac:dyDescent="0.2">
      <c r="A180" s="54">
        <v>44066</v>
      </c>
      <c r="B180" s="12">
        <f t="shared" si="110"/>
        <v>3281136.0984769487</v>
      </c>
      <c r="C180" s="12">
        <f t="shared" si="109"/>
        <v>156244.57611795003</v>
      </c>
      <c r="M180" s="14">
        <f t="shared" si="111"/>
        <v>6121.0856878593331</v>
      </c>
      <c r="X180" s="50">
        <f t="shared" si="108"/>
        <v>63619.950857023119</v>
      </c>
    </row>
    <row r="181" spans="1:24" x14ac:dyDescent="0.2">
      <c r="A181" s="54">
        <v>44067</v>
      </c>
      <c r="B181" s="12">
        <f t="shared" si="110"/>
        <v>3445192.9034007965</v>
      </c>
      <c r="C181" s="12">
        <f t="shared" si="109"/>
        <v>164056.80492384778</v>
      </c>
      <c r="M181" s="14">
        <f t="shared" si="111"/>
        <v>6427.1399722523056</v>
      </c>
      <c r="X181" s="50">
        <f t="shared" si="108"/>
        <v>66800.948399874294</v>
      </c>
    </row>
    <row r="182" spans="1:24" x14ac:dyDescent="0.2">
      <c r="A182" s="54">
        <v>44068</v>
      </c>
      <c r="B182" s="12">
        <f t="shared" si="110"/>
        <v>3617452.5485708364</v>
      </c>
      <c r="C182" s="12">
        <f t="shared" si="109"/>
        <v>172259.64517003996</v>
      </c>
      <c r="M182" s="14">
        <f t="shared" si="111"/>
        <v>6748.4969708649214</v>
      </c>
      <c r="X182" s="50">
        <f t="shared" si="108"/>
        <v>70140.995819867996</v>
      </c>
    </row>
    <row r="183" spans="1:24" x14ac:dyDescent="0.2">
      <c r="A183" s="54">
        <v>44069</v>
      </c>
      <c r="B183" s="12">
        <f t="shared" si="110"/>
        <v>3798325.1759993783</v>
      </c>
      <c r="C183" s="12">
        <f t="shared" si="109"/>
        <v>180872.62742854189</v>
      </c>
      <c r="M183" s="14">
        <f t="shared" si="111"/>
        <v>7085.9218194081686</v>
      </c>
      <c r="X183" s="50">
        <f t="shared" si="108"/>
        <v>73648.045610861402</v>
      </c>
    </row>
    <row r="184" spans="1:24" x14ac:dyDescent="0.2">
      <c r="A184" s="54">
        <v>44070</v>
      </c>
      <c r="B184" s="12">
        <f t="shared" si="110"/>
        <v>3988241.4347993475</v>
      </c>
      <c r="C184" s="12">
        <f t="shared" si="109"/>
        <v>189916.25879996922</v>
      </c>
      <c r="M184" s="14">
        <f t="shared" si="111"/>
        <v>7440.2179103785666</v>
      </c>
      <c r="X184" s="50">
        <f t="shared" si="108"/>
        <v>77330.447891404459</v>
      </c>
    </row>
    <row r="185" spans="1:24" x14ac:dyDescent="0.2">
      <c r="A185" s="54">
        <v>44071</v>
      </c>
      <c r="B185" s="12">
        <f t="shared" si="110"/>
        <v>4187653.506539315</v>
      </c>
      <c r="C185" s="12">
        <f t="shared" si="109"/>
        <v>199412.07173996745</v>
      </c>
      <c r="M185" s="14">
        <f t="shared" si="111"/>
        <v>7812.2288058975018</v>
      </c>
      <c r="X185" s="50">
        <f t="shared" si="108"/>
        <v>81196.970285974676</v>
      </c>
    </row>
    <row r="186" spans="1:24" x14ac:dyDescent="0.2">
      <c r="A186" s="54">
        <v>44072</v>
      </c>
      <c r="B186" s="12">
        <f t="shared" si="110"/>
        <v>4397036.1818662807</v>
      </c>
      <c r="C186" s="12">
        <f t="shared" si="109"/>
        <v>209382.67532696575</v>
      </c>
      <c r="M186" s="14">
        <f t="shared" si="111"/>
        <v>8202.8402461923888</v>
      </c>
      <c r="X186" s="50">
        <f t="shared" si="108"/>
        <v>85256.818800273424</v>
      </c>
    </row>
    <row r="187" spans="1:24" x14ac:dyDescent="0.2">
      <c r="A187" s="54">
        <v>44073</v>
      </c>
      <c r="B187" s="12">
        <f t="shared" si="110"/>
        <v>4616887.990959595</v>
      </c>
      <c r="C187" s="12">
        <f t="shared" si="109"/>
        <v>219851.80909331422</v>
      </c>
      <c r="M187" s="14">
        <f t="shared" si="111"/>
        <v>8612.9822585019992</v>
      </c>
      <c r="X187" s="50">
        <f t="shared" si="108"/>
        <v>89519.659740287112</v>
      </c>
    </row>
    <row r="188" spans="1:24" x14ac:dyDescent="0.2">
      <c r="A188" s="54">
        <v>44074</v>
      </c>
      <c r="B188" s="12">
        <f t="shared" si="110"/>
        <v>4847732.3905075751</v>
      </c>
      <c r="C188" s="12">
        <f t="shared" si="109"/>
        <v>230844.39954798017</v>
      </c>
      <c r="M188" s="14">
        <f t="shared" si="111"/>
        <v>9043.6313714270946</v>
      </c>
      <c r="X188" s="50">
        <f t="shared" si="108"/>
        <v>93995.642727301471</v>
      </c>
    </row>
    <row r="189" spans="1:24" x14ac:dyDescent="0.2">
      <c r="A189" s="54">
        <v>44075</v>
      </c>
      <c r="B189" s="12">
        <f t="shared" si="110"/>
        <v>5090119.0100329537</v>
      </c>
      <c r="C189" s="12">
        <f t="shared" si="109"/>
        <v>242386.61952537857</v>
      </c>
      <c r="M189" s="14">
        <f t="shared" si="111"/>
        <v>9495.8129399984609</v>
      </c>
      <c r="X189" s="50">
        <f t="shared" si="108"/>
        <v>98695.424863666558</v>
      </c>
    </row>
    <row r="190" spans="1:24" x14ac:dyDescent="0.2">
      <c r="A190" s="54">
        <v>44076</v>
      </c>
      <c r="B190" s="12">
        <f t="shared" si="110"/>
        <v>5344624.9605346015</v>
      </c>
      <c r="C190" s="12">
        <f t="shared" si="109"/>
        <v>254505.95050164778</v>
      </c>
      <c r="M190" s="14">
        <f t="shared" si="111"/>
        <v>9970.6035869983734</v>
      </c>
      <c r="X190" s="50">
        <f t="shared" si="108"/>
        <v>103630.19610684991</v>
      </c>
    </row>
    <row r="191" spans="1:24" x14ac:dyDescent="0.2">
      <c r="A191" s="54">
        <v>44077</v>
      </c>
      <c r="B191" s="12">
        <f t="shared" si="110"/>
        <v>5611856.208561332</v>
      </c>
      <c r="C191" s="12">
        <f t="shared" si="109"/>
        <v>267231.24802673049</v>
      </c>
      <c r="M191" s="14">
        <f t="shared" si="111"/>
        <v>10469.133766348288</v>
      </c>
      <c r="X191" s="50">
        <f t="shared" si="108"/>
        <v>108811.70591219238</v>
      </c>
    </row>
    <row r="192" spans="1:24" x14ac:dyDescent="0.2">
      <c r="A192" s="54">
        <v>44078</v>
      </c>
      <c r="B192" s="12">
        <f t="shared" si="110"/>
        <v>5892449.0189893991</v>
      </c>
      <c r="C192" s="12">
        <f t="shared" si="109"/>
        <v>280592.81042806711</v>
      </c>
      <c r="M192" s="14">
        <f t="shared" si="111"/>
        <v>10992.590454665711</v>
      </c>
      <c r="X192" s="50">
        <f t="shared" si="108"/>
        <v>114252.291207802</v>
      </c>
    </row>
    <row r="193" spans="1:24" x14ac:dyDescent="0.2">
      <c r="A193" s="54">
        <v>44079</v>
      </c>
      <c r="B193" s="12">
        <f t="shared" si="110"/>
        <v>6187071.4699388696</v>
      </c>
      <c r="C193" s="12">
        <f t="shared" si="109"/>
        <v>294622.45094947051</v>
      </c>
      <c r="M193" s="14">
        <f t="shared" si="111"/>
        <v>11542.219977399009</v>
      </c>
      <c r="X193" s="50">
        <f t="shared" si="108"/>
        <v>119964.90576819214</v>
      </c>
    </row>
    <row r="194" spans="1:24" x14ac:dyDescent="0.2">
      <c r="A194" s="54">
        <v>44080</v>
      </c>
      <c r="B194" s="12">
        <f t="shared" si="110"/>
        <v>6496425.0434358129</v>
      </c>
      <c r="C194" s="12">
        <f t="shared" si="109"/>
        <v>309353.57349694334</v>
      </c>
      <c r="M194" s="14">
        <f t="shared" si="111"/>
        <v>12119.33097626893</v>
      </c>
      <c r="X194" s="50">
        <f t="shared" ref="X194:X257" si="112">SUM(M181:M194)</f>
        <v>125963.15105660174</v>
      </c>
    </row>
    <row r="195" spans="1:24" x14ac:dyDescent="0.2">
      <c r="A195" s="54">
        <v>44081</v>
      </c>
      <c r="B195" s="12">
        <f t="shared" si="110"/>
        <v>6821246.2956076041</v>
      </c>
      <c r="C195" s="12">
        <f t="shared" si="109"/>
        <v>324821.25217179116</v>
      </c>
      <c r="M195" s="14">
        <f t="shared" si="111"/>
        <v>12725.297525082389</v>
      </c>
      <c r="X195" s="50">
        <f t="shared" si="112"/>
        <v>132261.30860943181</v>
      </c>
    </row>
    <row r="196" spans="1:24" x14ac:dyDescent="0.2">
      <c r="A196" s="54">
        <v>44082</v>
      </c>
      <c r="B196" s="12">
        <f t="shared" si="110"/>
        <v>7162308.6103879847</v>
      </c>
      <c r="C196" s="12">
        <f t="shared" si="109"/>
        <v>341062.31478038058</v>
      </c>
      <c r="M196" s="14">
        <f t="shared" si="111"/>
        <v>13361.562401336525</v>
      </c>
      <c r="X196" s="50">
        <f t="shared" si="112"/>
        <v>138874.3740399034</v>
      </c>
    </row>
    <row r="197" spans="1:24" x14ac:dyDescent="0.2">
      <c r="A197" s="54">
        <v>44083</v>
      </c>
      <c r="B197" s="12">
        <f t="shared" si="110"/>
        <v>7520424.0409073839</v>
      </c>
      <c r="C197" s="12">
        <f t="shared" si="109"/>
        <v>358115.43051939923</v>
      </c>
      <c r="M197" s="14">
        <f t="shared" si="111"/>
        <v>14029.640521403357</v>
      </c>
      <c r="X197" s="50">
        <f t="shared" si="112"/>
        <v>145818.09274189858</v>
      </c>
    </row>
    <row r="198" spans="1:24" x14ac:dyDescent="0.2">
      <c r="A198" s="54">
        <v>44084</v>
      </c>
      <c r="B198" s="12">
        <f t="shared" si="110"/>
        <v>7896445.2429527538</v>
      </c>
      <c r="C198" s="12">
        <f t="shared" si="109"/>
        <v>376021.20204536989</v>
      </c>
      <c r="M198" s="14">
        <f t="shared" si="111"/>
        <v>14731.122547473526</v>
      </c>
      <c r="X198" s="50">
        <f t="shared" si="112"/>
        <v>153108.99737899358</v>
      </c>
    </row>
    <row r="199" spans="1:24" x14ac:dyDescent="0.2">
      <c r="A199" s="54">
        <v>44085</v>
      </c>
      <c r="B199" s="12">
        <f t="shared" si="110"/>
        <v>8291267.5051003918</v>
      </c>
      <c r="C199" s="12">
        <f t="shared" si="109"/>
        <v>394822.26214763802</v>
      </c>
      <c r="M199" s="14">
        <f t="shared" si="111"/>
        <v>15467.678674847168</v>
      </c>
      <c r="X199" s="50">
        <f t="shared" si="112"/>
        <v>160764.44724794326</v>
      </c>
    </row>
    <row r="200" spans="1:24" x14ac:dyDescent="0.2">
      <c r="A200" s="54">
        <v>44086</v>
      </c>
      <c r="B200" s="12">
        <f t="shared" si="110"/>
        <v>8705830.8803554121</v>
      </c>
      <c r="C200" s="12">
        <f t="shared" si="109"/>
        <v>414563.37525502034</v>
      </c>
      <c r="M200" s="14">
        <f t="shared" si="111"/>
        <v>16241.062608589558</v>
      </c>
      <c r="X200" s="50">
        <f t="shared" si="112"/>
        <v>168802.66961034041</v>
      </c>
    </row>
    <row r="201" spans="1:24" x14ac:dyDescent="0.2">
      <c r="A201" s="54">
        <v>44087</v>
      </c>
      <c r="B201" s="12">
        <f t="shared" si="110"/>
        <v>9141122.4243731834</v>
      </c>
      <c r="C201" s="12">
        <f t="shared" si="109"/>
        <v>435291.54401777126</v>
      </c>
      <c r="M201" s="14">
        <f t="shared" si="111"/>
        <v>17053.115739019031</v>
      </c>
      <c r="X201" s="50">
        <f t="shared" si="112"/>
        <v>177242.80309085743</v>
      </c>
    </row>
    <row r="202" spans="1:24" x14ac:dyDescent="0.2">
      <c r="A202" s="54">
        <v>44088</v>
      </c>
      <c r="B202" s="12">
        <f t="shared" si="110"/>
        <v>9598178.5455918424</v>
      </c>
      <c r="C202" s="12">
        <f t="shared" si="109"/>
        <v>457056.12121865898</v>
      </c>
      <c r="M202" s="14">
        <f t="shared" si="111"/>
        <v>17905.771525969962</v>
      </c>
      <c r="X202" s="50">
        <f t="shared" si="112"/>
        <v>186104.9432454003</v>
      </c>
    </row>
    <row r="203" spans="1:24" x14ac:dyDescent="0.2">
      <c r="A203" s="54">
        <v>44089</v>
      </c>
      <c r="B203" s="12">
        <f t="shared" si="110"/>
        <v>10078087.472871436</v>
      </c>
      <c r="C203" s="12">
        <f t="shared" si="109"/>
        <v>479908.92727959342</v>
      </c>
      <c r="M203" s="14">
        <f t="shared" si="111"/>
        <v>18801.060102268497</v>
      </c>
      <c r="X203" s="50">
        <f t="shared" si="112"/>
        <v>195410.19040767034</v>
      </c>
    </row>
    <row r="204" spans="1:24" x14ac:dyDescent="0.2">
      <c r="A204" s="54">
        <v>44090</v>
      </c>
      <c r="B204" s="12">
        <f t="shared" si="110"/>
        <v>10581991.846515007</v>
      </c>
      <c r="C204" s="12">
        <f t="shared" si="109"/>
        <v>503904.37364357151</v>
      </c>
      <c r="M204" s="14">
        <f t="shared" si="111"/>
        <v>19741.113107381902</v>
      </c>
      <c r="X204" s="50">
        <f t="shared" si="112"/>
        <v>205180.69992805386</v>
      </c>
    </row>
    <row r="205" spans="1:24" x14ac:dyDescent="0.2">
      <c r="A205" s="54">
        <v>44091</v>
      </c>
      <c r="B205" s="12">
        <f t="shared" si="110"/>
        <v>11111091.438840758</v>
      </c>
      <c r="C205" s="12">
        <f t="shared" si="109"/>
        <v>529099.59232575074</v>
      </c>
      <c r="M205" s="14">
        <f t="shared" si="111"/>
        <v>20728.168762751018</v>
      </c>
      <c r="X205" s="50">
        <f t="shared" si="112"/>
        <v>215439.73492445657</v>
      </c>
    </row>
    <row r="206" spans="1:24" x14ac:dyDescent="0.2">
      <c r="A206" s="54">
        <v>44092</v>
      </c>
      <c r="B206" s="12">
        <f t="shared" si="110"/>
        <v>11666646.010782797</v>
      </c>
      <c r="C206" s="12">
        <f t="shared" si="109"/>
        <v>555554.57194203883</v>
      </c>
      <c r="M206" s="14">
        <f t="shared" si="111"/>
        <v>21764.577200888565</v>
      </c>
      <c r="X206" s="50">
        <f t="shared" si="112"/>
        <v>226211.72167067943</v>
      </c>
    </row>
    <row r="207" spans="1:24" x14ac:dyDescent="0.2">
      <c r="A207" s="54">
        <v>44093</v>
      </c>
      <c r="B207" s="12">
        <f t="shared" si="110"/>
        <v>12249978.311321937</v>
      </c>
      <c r="C207" s="12">
        <f t="shared" si="109"/>
        <v>583332.30053913966</v>
      </c>
      <c r="M207" s="14">
        <f t="shared" si="111"/>
        <v>22852.806060932951</v>
      </c>
      <c r="X207" s="50">
        <f t="shared" si="112"/>
        <v>237522.3077542134</v>
      </c>
    </row>
    <row r="208" spans="1:24" x14ac:dyDescent="0.2">
      <c r="A208" s="54">
        <v>44094</v>
      </c>
      <c r="B208" s="12">
        <f t="shared" si="110"/>
        <v>12862477.226888034</v>
      </c>
      <c r="C208" s="12">
        <f t="shared" si="109"/>
        <v>612498.91556609794</v>
      </c>
      <c r="M208" s="14">
        <f t="shared" si="111"/>
        <v>23995.446363979674</v>
      </c>
      <c r="X208" s="50">
        <f t="shared" si="112"/>
        <v>249398.42314192414</v>
      </c>
    </row>
    <row r="209" spans="1:24" x14ac:dyDescent="0.2">
      <c r="A209" s="54">
        <v>44095</v>
      </c>
      <c r="B209" s="12">
        <f t="shared" si="110"/>
        <v>13505601.088232437</v>
      </c>
      <c r="C209" s="12">
        <f t="shared" si="109"/>
        <v>643123.86134440266</v>
      </c>
      <c r="M209" s="14">
        <f t="shared" si="111"/>
        <v>25195.218682178576</v>
      </c>
      <c r="X209" s="50">
        <f t="shared" si="112"/>
        <v>261868.34429902036</v>
      </c>
    </row>
    <row r="210" spans="1:24" x14ac:dyDescent="0.2">
      <c r="A210" s="54">
        <v>44096</v>
      </c>
      <c r="B210" s="12">
        <f t="shared" si="110"/>
        <v>14180881.142644059</v>
      </c>
      <c r="C210" s="12">
        <f t="shared" si="109"/>
        <v>675280.05441162176</v>
      </c>
      <c r="M210" s="14">
        <f t="shared" si="111"/>
        <v>26454.979616287539</v>
      </c>
      <c r="X210" s="50">
        <f t="shared" si="112"/>
        <v>274961.76151397132</v>
      </c>
    </row>
    <row r="211" spans="1:24" x14ac:dyDescent="0.2">
      <c r="A211" s="54">
        <v>44097</v>
      </c>
      <c r="B211" s="12">
        <f t="shared" si="110"/>
        <v>14889925.199776262</v>
      </c>
      <c r="C211" s="12">
        <f t="shared" si="109"/>
        <v>709044.05713220313</v>
      </c>
      <c r="M211" s="14">
        <f t="shared" si="111"/>
        <v>27777.728597101945</v>
      </c>
      <c r="X211" s="50">
        <f t="shared" si="112"/>
        <v>288709.84958966996</v>
      </c>
    </row>
    <row r="212" spans="1:24" x14ac:dyDescent="0.2">
      <c r="A212" s="54">
        <v>44098</v>
      </c>
      <c r="B212" s="12">
        <f t="shared" si="110"/>
        <v>15634421.459765077</v>
      </c>
      <c r="C212" s="12">
        <f t="shared" si="109"/>
        <v>744496.25998881459</v>
      </c>
      <c r="M212" s="14">
        <f t="shared" si="111"/>
        <v>29166.615026956984</v>
      </c>
      <c r="X212" s="50">
        <f t="shared" si="112"/>
        <v>303145.34206915344</v>
      </c>
    </row>
    <row r="213" spans="1:24" x14ac:dyDescent="0.2">
      <c r="A213" s="54">
        <v>44099</v>
      </c>
      <c r="B213" s="12">
        <f t="shared" si="110"/>
        <v>16416142.532753332</v>
      </c>
      <c r="C213" s="12">
        <f t="shared" si="109"/>
        <v>781721.07298825495</v>
      </c>
      <c r="M213" s="14">
        <f t="shared" si="111"/>
        <v>30624.9457783049</v>
      </c>
      <c r="X213" s="50">
        <f t="shared" si="112"/>
        <v>318302.60917261115</v>
      </c>
    </row>
    <row r="214" spans="1:24" x14ac:dyDescent="0.2">
      <c r="A214" s="54">
        <v>44100</v>
      </c>
      <c r="B214" s="12">
        <f t="shared" si="110"/>
        <v>17236949.659390997</v>
      </c>
      <c r="C214" s="12">
        <f t="shared" si="109"/>
        <v>820807.12663766555</v>
      </c>
      <c r="M214" s="14">
        <f t="shared" si="111"/>
        <v>32156.193067220134</v>
      </c>
      <c r="X214" s="50">
        <f t="shared" si="112"/>
        <v>334217.73963124177</v>
      </c>
    </row>
    <row r="215" spans="1:24" x14ac:dyDescent="0.2">
      <c r="A215" s="54">
        <v>44101</v>
      </c>
      <c r="B215" s="12">
        <f t="shared" si="110"/>
        <v>18098797.142360549</v>
      </c>
      <c r="C215" s="12">
        <f t="shared" si="109"/>
        <v>861847.48296955228</v>
      </c>
      <c r="M215" s="14">
        <f t="shared" si="111"/>
        <v>33764.002720581091</v>
      </c>
      <c r="X215" s="50">
        <f t="shared" si="112"/>
        <v>350928.62661280378</v>
      </c>
    </row>
    <row r="216" spans="1:24" x14ac:dyDescent="0.2">
      <c r="A216" s="54">
        <v>44102</v>
      </c>
      <c r="B216" s="12">
        <f t="shared" si="110"/>
        <v>19003736.999478579</v>
      </c>
      <c r="C216" s="12">
        <f t="shared" si="109"/>
        <v>904939.85711802915</v>
      </c>
      <c r="M216" s="14">
        <f t="shared" si="111"/>
        <v>35452.202856610158</v>
      </c>
      <c r="X216" s="50">
        <f t="shared" si="112"/>
        <v>368475.057943444</v>
      </c>
    </row>
    <row r="217" spans="1:24" x14ac:dyDescent="0.2">
      <c r="A217" s="54">
        <v>44103</v>
      </c>
      <c r="B217" s="12">
        <f t="shared" si="110"/>
        <v>19953923.849452507</v>
      </c>
      <c r="C217" s="12">
        <f t="shared" si="109"/>
        <v>950186.84997392818</v>
      </c>
      <c r="M217" s="14">
        <f t="shared" si="111"/>
        <v>37224.812999440728</v>
      </c>
      <c r="X217" s="50">
        <f t="shared" si="112"/>
        <v>386898.81084061618</v>
      </c>
    </row>
    <row r="218" spans="1:24" x14ac:dyDescent="0.2">
      <c r="A218" s="54">
        <v>44104</v>
      </c>
      <c r="B218" s="12">
        <f t="shared" si="110"/>
        <v>20951620.041925132</v>
      </c>
      <c r="C218" s="12">
        <f t="shared" si="109"/>
        <v>997696.19247262552</v>
      </c>
      <c r="M218" s="14">
        <f t="shared" si="111"/>
        <v>39086.053649412752</v>
      </c>
      <c r="X218" s="50">
        <f t="shared" si="112"/>
        <v>406243.75138264702</v>
      </c>
    </row>
    <row r="219" spans="1:24" x14ac:dyDescent="0.2">
      <c r="A219" s="54">
        <v>44105</v>
      </c>
      <c r="B219" s="12">
        <f t="shared" si="110"/>
        <v>21999201.04402139</v>
      </c>
      <c r="C219" s="12">
        <f t="shared" si="109"/>
        <v>1047581.0020962581</v>
      </c>
      <c r="M219" s="14">
        <f t="shared" si="111"/>
        <v>41040.356331883282</v>
      </c>
      <c r="X219" s="50">
        <f t="shared" si="112"/>
        <v>426555.93895177927</v>
      </c>
    </row>
    <row r="220" spans="1:24" x14ac:dyDescent="0.2">
      <c r="A220" s="54">
        <v>44106</v>
      </c>
      <c r="B220" s="12">
        <f t="shared" si="110"/>
        <v>23099161.09622246</v>
      </c>
      <c r="C220" s="12">
        <f t="shared" si="109"/>
        <v>1099960.0522010699</v>
      </c>
      <c r="M220" s="14">
        <f t="shared" si="111"/>
        <v>43092.374148477618</v>
      </c>
      <c r="X220" s="50">
        <f t="shared" si="112"/>
        <v>447883.73589936836</v>
      </c>
    </row>
    <row r="221" spans="1:24" x14ac:dyDescent="0.2">
      <c r="A221" s="54">
        <v>44107</v>
      </c>
      <c r="B221" s="12">
        <f t="shared" si="110"/>
        <v>24254119.151033584</v>
      </c>
      <c r="C221" s="12">
        <f t="shared" si="109"/>
        <v>1154958.0548111238</v>
      </c>
      <c r="M221" s="14">
        <f t="shared" si="111"/>
        <v>45246.992855901459</v>
      </c>
      <c r="X221" s="50">
        <f t="shared" si="112"/>
        <v>470277.92269433691</v>
      </c>
    </row>
    <row r="222" spans="1:24" x14ac:dyDescent="0.2">
      <c r="A222" s="54">
        <v>44108</v>
      </c>
      <c r="B222" s="12">
        <f t="shared" si="110"/>
        <v>25466825.108585265</v>
      </c>
      <c r="C222" s="12">
        <f t="shared" si="109"/>
        <v>1212705.9575516805</v>
      </c>
      <c r="M222" s="14">
        <f t="shared" si="111"/>
        <v>47509.342498696409</v>
      </c>
      <c r="X222" s="50">
        <f t="shared" si="112"/>
        <v>493791.81882905361</v>
      </c>
    </row>
    <row r="223" spans="1:24" x14ac:dyDescent="0.2">
      <c r="A223" s="54">
        <v>44109</v>
      </c>
      <c r="B223" s="12">
        <f t="shared" si="110"/>
        <v>26740166.364014529</v>
      </c>
      <c r="C223" s="12">
        <f t="shared" si="109"/>
        <v>1273341.2554292642</v>
      </c>
      <c r="M223" s="14">
        <f t="shared" si="111"/>
        <v>49884.809623631278</v>
      </c>
      <c r="X223" s="50">
        <f t="shared" si="112"/>
        <v>518481.40977050638</v>
      </c>
    </row>
    <row r="224" spans="1:24" x14ac:dyDescent="0.2">
      <c r="A224" s="54">
        <v>44110</v>
      </c>
      <c r="B224" s="12">
        <f t="shared" si="110"/>
        <v>28077174.682215255</v>
      </c>
      <c r="C224" s="12">
        <f t="shared" si="109"/>
        <v>1337008.3182007261</v>
      </c>
      <c r="M224" s="14">
        <f t="shared" si="111"/>
        <v>52379.050104812908</v>
      </c>
      <c r="X224" s="50">
        <f t="shared" si="112"/>
        <v>544405.48025903176</v>
      </c>
    </row>
    <row r="225" spans="1:24" x14ac:dyDescent="0.2">
      <c r="A225" s="54">
        <v>44111</v>
      </c>
      <c r="B225" s="12">
        <f t="shared" si="110"/>
        <v>29481033.41632602</v>
      </c>
      <c r="C225" s="12">
        <f t="shared" ref="C225:C288" si="113">B225-B224</f>
        <v>1403858.7341107652</v>
      </c>
      <c r="M225" s="14">
        <f t="shared" si="111"/>
        <v>54998.002610053496</v>
      </c>
      <c r="X225" s="50">
        <f t="shared" si="112"/>
        <v>571625.75427198329</v>
      </c>
    </row>
    <row r="226" spans="1:24" x14ac:dyDescent="0.2">
      <c r="A226" s="54">
        <v>44112</v>
      </c>
      <c r="B226" s="12">
        <f t="shared" ref="B226:B289" si="114">B225*(1+$D$1)</f>
        <v>30955085.087142322</v>
      </c>
      <c r="C226" s="12">
        <f t="shared" si="113"/>
        <v>1474051.6708163023</v>
      </c>
      <c r="M226" s="14">
        <f t="shared" ref="M226:M289" si="115">$L$1*$C221</f>
        <v>57747.902740556194</v>
      </c>
      <c r="X226" s="50">
        <f t="shared" si="112"/>
        <v>600207.04198558244</v>
      </c>
    </row>
    <row r="227" spans="1:24" x14ac:dyDescent="0.2">
      <c r="A227" s="54">
        <v>44113</v>
      </c>
      <c r="B227" s="12">
        <f t="shared" si="114"/>
        <v>32502839.34149944</v>
      </c>
      <c r="C227" s="12">
        <f t="shared" si="113"/>
        <v>1547754.2543571182</v>
      </c>
      <c r="M227" s="14">
        <f t="shared" si="115"/>
        <v>60635.297877584031</v>
      </c>
      <c r="X227" s="50">
        <f t="shared" si="112"/>
        <v>630217.39408486162</v>
      </c>
    </row>
    <row r="228" spans="1:24" x14ac:dyDescent="0.2">
      <c r="A228" s="54">
        <v>44114</v>
      </c>
      <c r="B228" s="12">
        <f t="shared" si="114"/>
        <v>34127981.308574416</v>
      </c>
      <c r="C228" s="12">
        <f t="shared" si="113"/>
        <v>1625141.9670749754</v>
      </c>
      <c r="M228" s="14">
        <f t="shared" si="115"/>
        <v>63667.062771463214</v>
      </c>
      <c r="X228" s="50">
        <f t="shared" si="112"/>
        <v>661728.26378910465</v>
      </c>
    </row>
    <row r="229" spans="1:24" x14ac:dyDescent="0.2">
      <c r="A229" s="54">
        <v>44115</v>
      </c>
      <c r="B229" s="12">
        <f t="shared" si="114"/>
        <v>35834380.374003135</v>
      </c>
      <c r="C229" s="12">
        <f t="shared" si="113"/>
        <v>1706399.0654287189</v>
      </c>
      <c r="M229" s="14">
        <f t="shared" si="115"/>
        <v>66850.415910036303</v>
      </c>
      <c r="X229" s="50">
        <f t="shared" si="112"/>
        <v>694814.67697855982</v>
      </c>
    </row>
    <row r="230" spans="1:24" x14ac:dyDescent="0.2">
      <c r="A230" s="54">
        <v>44116</v>
      </c>
      <c r="B230" s="12">
        <f t="shared" si="114"/>
        <v>37626099.392703295</v>
      </c>
      <c r="C230" s="12">
        <f t="shared" si="113"/>
        <v>1791719.0187001601</v>
      </c>
      <c r="M230" s="14">
        <f t="shared" si="115"/>
        <v>70192.936705538261</v>
      </c>
      <c r="X230" s="50">
        <f t="shared" si="112"/>
        <v>729555.41082748794</v>
      </c>
    </row>
    <row r="231" spans="1:24" x14ac:dyDescent="0.2">
      <c r="A231" s="54">
        <v>44117</v>
      </c>
      <c r="B231" s="12">
        <f t="shared" si="114"/>
        <v>39507404.362338461</v>
      </c>
      <c r="C231" s="12">
        <f t="shared" si="113"/>
        <v>1881304.9696351662</v>
      </c>
      <c r="M231" s="14">
        <f t="shared" si="115"/>
        <v>73702.583540815118</v>
      </c>
      <c r="X231" s="50">
        <f t="shared" si="112"/>
        <v>766033.1813688624</v>
      </c>
    </row>
    <row r="232" spans="1:24" x14ac:dyDescent="0.2">
      <c r="A232" s="54">
        <v>44118</v>
      </c>
      <c r="B232" s="12">
        <f t="shared" si="114"/>
        <v>41482774.580455385</v>
      </c>
      <c r="C232" s="12">
        <f t="shared" si="113"/>
        <v>1975370.2181169242</v>
      </c>
      <c r="M232" s="14">
        <f t="shared" si="115"/>
        <v>77387.712717855917</v>
      </c>
      <c r="X232" s="50">
        <f t="shared" si="112"/>
        <v>804334.84043730551</v>
      </c>
    </row>
    <row r="233" spans="1:24" x14ac:dyDescent="0.2">
      <c r="A233" s="54">
        <v>44119</v>
      </c>
      <c r="B233" s="12">
        <f t="shared" si="114"/>
        <v>43556913.309478156</v>
      </c>
      <c r="C233" s="12">
        <f t="shared" si="113"/>
        <v>2074138.7290227711</v>
      </c>
      <c r="M233" s="14">
        <f t="shared" si="115"/>
        <v>81257.098353748777</v>
      </c>
      <c r="X233" s="50">
        <f t="shared" si="112"/>
        <v>844551.58245917107</v>
      </c>
    </row>
    <row r="234" spans="1:24" x14ac:dyDescent="0.2">
      <c r="A234" s="54">
        <v>44120</v>
      </c>
      <c r="B234" s="12">
        <f t="shared" si="114"/>
        <v>45734758.974952064</v>
      </c>
      <c r="C234" s="12">
        <f t="shared" si="113"/>
        <v>2177845.6654739082</v>
      </c>
      <c r="M234" s="14">
        <f t="shared" si="115"/>
        <v>85319.953271435952</v>
      </c>
      <c r="X234" s="50">
        <f t="shared" si="112"/>
        <v>886779.16158212931</v>
      </c>
    </row>
    <row r="235" spans="1:24" x14ac:dyDescent="0.2">
      <c r="A235" s="54">
        <v>44121</v>
      </c>
      <c r="B235" s="12">
        <f t="shared" si="114"/>
        <v>48021496.92369967</v>
      </c>
      <c r="C235" s="12">
        <f t="shared" si="113"/>
        <v>2286737.9487476051</v>
      </c>
      <c r="M235" s="14">
        <f t="shared" si="115"/>
        <v>89585.950935008004</v>
      </c>
      <c r="X235" s="50">
        <f t="shared" si="112"/>
        <v>931118.11966123583</v>
      </c>
    </row>
    <row r="236" spans="1:24" x14ac:dyDescent="0.2">
      <c r="A236" s="54">
        <v>44122</v>
      </c>
      <c r="B236" s="12">
        <f t="shared" si="114"/>
        <v>50422571.769884653</v>
      </c>
      <c r="C236" s="12">
        <f t="shared" si="113"/>
        <v>2401074.8461849838</v>
      </c>
      <c r="M236" s="14">
        <f t="shared" si="115"/>
        <v>94065.248481758317</v>
      </c>
      <c r="X236" s="50">
        <f t="shared" si="112"/>
        <v>977674.02564429771</v>
      </c>
    </row>
    <row r="237" spans="1:24" x14ac:dyDescent="0.2">
      <c r="A237" s="54">
        <v>44123</v>
      </c>
      <c r="B237" s="12">
        <f t="shared" si="114"/>
        <v>52943700.358378887</v>
      </c>
      <c r="C237" s="12">
        <f t="shared" si="113"/>
        <v>2521128.5884942338</v>
      </c>
      <c r="M237" s="14">
        <f t="shared" si="115"/>
        <v>98768.510905846211</v>
      </c>
      <c r="X237" s="50">
        <f t="shared" si="112"/>
        <v>1026557.7269265127</v>
      </c>
    </row>
    <row r="238" spans="1:24" x14ac:dyDescent="0.2">
      <c r="A238" s="54">
        <v>44124</v>
      </c>
      <c r="B238" s="12">
        <f t="shared" si="114"/>
        <v>55590885.376297832</v>
      </c>
      <c r="C238" s="12">
        <f t="shared" si="113"/>
        <v>2647185.0179189444</v>
      </c>
      <c r="M238" s="14">
        <f t="shared" si="115"/>
        <v>103706.93645113856</v>
      </c>
      <c r="X238" s="50">
        <f t="shared" si="112"/>
        <v>1077885.6132728383</v>
      </c>
    </row>
    <row r="239" spans="1:24" x14ac:dyDescent="0.2">
      <c r="A239" s="54">
        <v>44125</v>
      </c>
      <c r="B239" s="12">
        <f t="shared" si="114"/>
        <v>58370429.645112723</v>
      </c>
      <c r="C239" s="12">
        <f t="shared" si="113"/>
        <v>2779544.2688148916</v>
      </c>
      <c r="M239" s="14">
        <f t="shared" si="115"/>
        <v>108892.28327369542</v>
      </c>
      <c r="X239" s="50">
        <f t="shared" si="112"/>
        <v>1131779.8939364804</v>
      </c>
    </row>
    <row r="240" spans="1:24" x14ac:dyDescent="0.2">
      <c r="A240" s="54">
        <v>44126</v>
      </c>
      <c r="B240" s="12">
        <f t="shared" si="114"/>
        <v>61288951.127368361</v>
      </c>
      <c r="C240" s="12">
        <f t="shared" si="113"/>
        <v>2918521.4822556376</v>
      </c>
      <c r="M240" s="14">
        <f t="shared" si="115"/>
        <v>114336.89743738026</v>
      </c>
      <c r="X240" s="50">
        <f t="shared" si="112"/>
        <v>1188368.8886333043</v>
      </c>
    </row>
    <row r="241" spans="1:24" x14ac:dyDescent="0.2">
      <c r="A241" s="54">
        <v>44127</v>
      </c>
      <c r="B241" s="12">
        <f t="shared" si="114"/>
        <v>64353398.683736779</v>
      </c>
      <c r="C241" s="12">
        <f t="shared" si="113"/>
        <v>3064447.556368418</v>
      </c>
      <c r="M241" s="14">
        <f t="shared" si="115"/>
        <v>120053.7423092492</v>
      </c>
      <c r="X241" s="50">
        <f t="shared" si="112"/>
        <v>1247787.3330649696</v>
      </c>
    </row>
    <row r="242" spans="1:24" x14ac:dyDescent="0.2">
      <c r="A242" s="54">
        <v>44128</v>
      </c>
      <c r="B242" s="12">
        <f t="shared" si="114"/>
        <v>67571068.617923617</v>
      </c>
      <c r="C242" s="12">
        <f t="shared" si="113"/>
        <v>3217669.9341868386</v>
      </c>
      <c r="M242" s="14">
        <f t="shared" si="115"/>
        <v>126056.42942471169</v>
      </c>
      <c r="X242" s="50">
        <f t="shared" si="112"/>
        <v>1310176.6997182181</v>
      </c>
    </row>
    <row r="243" spans="1:24" x14ac:dyDescent="0.2">
      <c r="A243" s="54">
        <v>44129</v>
      </c>
      <c r="B243" s="12">
        <f t="shared" si="114"/>
        <v>70949622.048819795</v>
      </c>
      <c r="C243" s="12">
        <f t="shared" si="113"/>
        <v>3378553.4308961779</v>
      </c>
      <c r="M243" s="14">
        <f t="shared" si="115"/>
        <v>132359.25089594722</v>
      </c>
      <c r="X243" s="50">
        <f t="shared" si="112"/>
        <v>1375685.534704129</v>
      </c>
    </row>
    <row r="244" spans="1:24" x14ac:dyDescent="0.2">
      <c r="A244" s="54">
        <v>44130</v>
      </c>
      <c r="B244" s="12">
        <f t="shared" si="114"/>
        <v>74497103.151260793</v>
      </c>
      <c r="C244" s="12">
        <f t="shared" si="113"/>
        <v>3547481.102440998</v>
      </c>
      <c r="M244" s="14">
        <f t="shared" si="115"/>
        <v>138977.21344074458</v>
      </c>
      <c r="X244" s="50">
        <f t="shared" si="112"/>
        <v>1444469.8114393353</v>
      </c>
    </row>
    <row r="245" spans="1:24" x14ac:dyDescent="0.2">
      <c r="A245" s="54">
        <v>44131</v>
      </c>
      <c r="B245" s="12">
        <f t="shared" si="114"/>
        <v>78221958.308823839</v>
      </c>
      <c r="C245" s="12">
        <f t="shared" si="113"/>
        <v>3724855.1575630456</v>
      </c>
      <c r="M245" s="14">
        <f t="shared" si="115"/>
        <v>145926.07411278188</v>
      </c>
      <c r="X245" s="50">
        <f t="shared" si="112"/>
        <v>1516693.302011302</v>
      </c>
    </row>
    <row r="246" spans="1:24" x14ac:dyDescent="0.2">
      <c r="A246" s="54">
        <v>44132</v>
      </c>
      <c r="B246" s="12">
        <f t="shared" si="114"/>
        <v>82133056.224265039</v>
      </c>
      <c r="C246" s="12">
        <f t="shared" si="113"/>
        <v>3911097.9154412001</v>
      </c>
      <c r="M246" s="14">
        <f t="shared" si="115"/>
        <v>153222.37781842091</v>
      </c>
      <c r="X246" s="50">
        <f t="shared" si="112"/>
        <v>1592527.9671118669</v>
      </c>
    </row>
    <row r="247" spans="1:24" x14ac:dyDescent="0.2">
      <c r="A247" s="54">
        <v>44133</v>
      </c>
      <c r="B247" s="12">
        <f t="shared" si="114"/>
        <v>86239709.035478294</v>
      </c>
      <c r="C247" s="12">
        <f t="shared" si="113"/>
        <v>4106652.8112132549</v>
      </c>
      <c r="M247" s="14">
        <f t="shared" si="115"/>
        <v>160883.49670934194</v>
      </c>
      <c r="X247" s="50">
        <f t="shared" si="112"/>
        <v>1672154.3654674601</v>
      </c>
    </row>
    <row r="248" spans="1:24" x14ac:dyDescent="0.2">
      <c r="A248" s="54">
        <v>44134</v>
      </c>
      <c r="B248" s="12">
        <f t="shared" si="114"/>
        <v>90551694.487252206</v>
      </c>
      <c r="C248" s="12">
        <f t="shared" si="113"/>
        <v>4311985.4517739117</v>
      </c>
      <c r="M248" s="14">
        <f t="shared" si="115"/>
        <v>168927.67154480889</v>
      </c>
      <c r="X248" s="50">
        <f t="shared" si="112"/>
        <v>1755762.0837408332</v>
      </c>
    </row>
    <row r="249" spans="1:24" x14ac:dyDescent="0.2">
      <c r="A249" s="54">
        <v>44135</v>
      </c>
      <c r="B249" s="12">
        <f t="shared" si="114"/>
        <v>95079279.211614817</v>
      </c>
      <c r="C249" s="12">
        <f t="shared" si="113"/>
        <v>4527584.7243626118</v>
      </c>
      <c r="M249" s="14">
        <f t="shared" si="115"/>
        <v>177374.0551220499</v>
      </c>
      <c r="X249" s="50">
        <f t="shared" si="112"/>
        <v>1843550.1879278752</v>
      </c>
    </row>
    <row r="250" spans="1:24" x14ac:dyDescent="0.2">
      <c r="A250" s="54">
        <v>44136</v>
      </c>
      <c r="B250" s="12">
        <f t="shared" si="114"/>
        <v>99833243.172195569</v>
      </c>
      <c r="C250" s="12">
        <f t="shared" si="113"/>
        <v>4753963.9605807513</v>
      </c>
      <c r="M250" s="14">
        <f t="shared" si="115"/>
        <v>186242.7578781523</v>
      </c>
      <c r="X250" s="50">
        <f t="shared" si="112"/>
        <v>1935727.697324269</v>
      </c>
    </row>
    <row r="251" spans="1:24" x14ac:dyDescent="0.2">
      <c r="A251" s="54">
        <v>44137</v>
      </c>
      <c r="B251" s="12">
        <f t="shared" si="114"/>
        <v>104824905.33080535</v>
      </c>
      <c r="C251" s="12">
        <f t="shared" si="113"/>
        <v>4991662.1586097777</v>
      </c>
      <c r="M251" s="14">
        <f t="shared" si="115"/>
        <v>195554.89577206003</v>
      </c>
      <c r="X251" s="50">
        <f t="shared" si="112"/>
        <v>2032514.0821904829</v>
      </c>
    </row>
    <row r="252" spans="1:24" x14ac:dyDescent="0.2">
      <c r="A252" s="54">
        <v>44138</v>
      </c>
      <c r="B252" s="12">
        <f t="shared" si="114"/>
        <v>110066150.59734562</v>
      </c>
      <c r="C252" s="12">
        <f t="shared" si="113"/>
        <v>5241245.266540274</v>
      </c>
      <c r="M252" s="14">
        <f t="shared" si="115"/>
        <v>205332.64056066275</v>
      </c>
      <c r="X252" s="50">
        <f t="shared" si="112"/>
        <v>2134139.7863000068</v>
      </c>
    </row>
    <row r="253" spans="1:24" x14ac:dyDescent="0.2">
      <c r="A253" s="54">
        <v>44139</v>
      </c>
      <c r="B253" s="12">
        <f t="shared" si="114"/>
        <v>115569458.12721291</v>
      </c>
      <c r="C253" s="12">
        <f t="shared" si="113"/>
        <v>5503307.5298672915</v>
      </c>
      <c r="M253" s="14">
        <f t="shared" si="115"/>
        <v>215599.2725886956</v>
      </c>
      <c r="X253" s="50">
        <f t="shared" si="112"/>
        <v>2240846.7756150072</v>
      </c>
    </row>
    <row r="254" spans="1:24" x14ac:dyDescent="0.2">
      <c r="A254" s="54">
        <v>44140</v>
      </c>
      <c r="B254" s="12">
        <f t="shared" si="114"/>
        <v>121347931.03357357</v>
      </c>
      <c r="C254" s="12">
        <f t="shared" si="113"/>
        <v>5778472.906360656</v>
      </c>
      <c r="M254" s="14">
        <f t="shared" si="115"/>
        <v>226379.23621813059</v>
      </c>
      <c r="X254" s="50">
        <f t="shared" si="112"/>
        <v>2352889.1143957572</v>
      </c>
    </row>
    <row r="255" spans="1:24" x14ac:dyDescent="0.2">
      <c r="A255" s="54">
        <v>44141</v>
      </c>
      <c r="B255" s="12">
        <f t="shared" si="114"/>
        <v>127415327.58525226</v>
      </c>
      <c r="C255" s="12">
        <f t="shared" si="113"/>
        <v>6067396.5516786873</v>
      </c>
      <c r="M255" s="14">
        <f t="shared" si="115"/>
        <v>237698.19802903756</v>
      </c>
      <c r="X255" s="50">
        <f t="shared" si="112"/>
        <v>2470533.5701155458</v>
      </c>
    </row>
    <row r="256" spans="1:24" x14ac:dyDescent="0.2">
      <c r="A256" s="54">
        <v>44142</v>
      </c>
      <c r="B256" s="12">
        <f t="shared" si="114"/>
        <v>133786093.96451487</v>
      </c>
      <c r="C256" s="12">
        <f t="shared" si="113"/>
        <v>6370766.3792626113</v>
      </c>
      <c r="M256" s="14">
        <f t="shared" si="115"/>
        <v>249583.10793048888</v>
      </c>
      <c r="X256" s="50">
        <f t="shared" si="112"/>
        <v>2594060.2486213231</v>
      </c>
    </row>
    <row r="257" spans="1:24" x14ac:dyDescent="0.2">
      <c r="A257" s="54">
        <v>44143</v>
      </c>
      <c r="B257" s="12">
        <f t="shared" si="114"/>
        <v>140475398.66274062</v>
      </c>
      <c r="C257" s="12">
        <f t="shared" si="113"/>
        <v>6689304.6982257515</v>
      </c>
      <c r="M257" s="14">
        <f t="shared" si="115"/>
        <v>262062.2633270137</v>
      </c>
      <c r="X257" s="50">
        <f t="shared" si="112"/>
        <v>2723763.2610523896</v>
      </c>
    </row>
    <row r="258" spans="1:24" x14ac:dyDescent="0.2">
      <c r="A258" s="54">
        <v>44144</v>
      </c>
      <c r="B258" s="12">
        <f t="shared" si="114"/>
        <v>147499168.59587765</v>
      </c>
      <c r="C258" s="12">
        <f t="shared" si="113"/>
        <v>7023769.9331370294</v>
      </c>
      <c r="M258" s="14">
        <f t="shared" si="115"/>
        <v>275165.37649336457</v>
      </c>
      <c r="X258" s="50">
        <f t="shared" ref="X258:X321" si="116">SUM(M245:M258)</f>
        <v>2859951.42410501</v>
      </c>
    </row>
    <row r="259" spans="1:24" x14ac:dyDescent="0.2">
      <c r="A259" s="54">
        <v>44145</v>
      </c>
      <c r="B259" s="12">
        <f t="shared" si="114"/>
        <v>154874127.02567154</v>
      </c>
      <c r="C259" s="12">
        <f t="shared" si="113"/>
        <v>7374958.4297938943</v>
      </c>
      <c r="M259" s="14">
        <f t="shared" si="115"/>
        <v>288923.64531803282</v>
      </c>
      <c r="X259" s="50">
        <f t="shared" si="116"/>
        <v>3002948.9953102604</v>
      </c>
    </row>
    <row r="260" spans="1:24" x14ac:dyDescent="0.2">
      <c r="A260" s="54">
        <v>44146</v>
      </c>
      <c r="B260" s="12">
        <f t="shared" si="114"/>
        <v>162617833.37695512</v>
      </c>
      <c r="C260" s="12">
        <f t="shared" si="113"/>
        <v>7743706.3512835801</v>
      </c>
      <c r="M260" s="14">
        <f t="shared" si="115"/>
        <v>303369.82758393436</v>
      </c>
      <c r="X260" s="50">
        <f t="shared" si="116"/>
        <v>3153096.4450757741</v>
      </c>
    </row>
    <row r="261" spans="1:24" x14ac:dyDescent="0.2">
      <c r="A261" s="54">
        <v>44147</v>
      </c>
      <c r="B261" s="12">
        <f t="shared" si="114"/>
        <v>170748725.04580289</v>
      </c>
      <c r="C261" s="12">
        <f t="shared" si="113"/>
        <v>8130891.6688477695</v>
      </c>
      <c r="M261" s="14">
        <f t="shared" si="115"/>
        <v>318538.31896313059</v>
      </c>
      <c r="X261" s="50">
        <f t="shared" si="116"/>
        <v>3310751.2673295625</v>
      </c>
    </row>
    <row r="262" spans="1:24" x14ac:dyDescent="0.2">
      <c r="A262" s="54">
        <v>44148</v>
      </c>
      <c r="B262" s="12">
        <f t="shared" si="114"/>
        <v>179286161.29809305</v>
      </c>
      <c r="C262" s="12">
        <f t="shared" si="113"/>
        <v>8537436.2522901595</v>
      </c>
      <c r="M262" s="14">
        <f t="shared" si="115"/>
        <v>334465.23491128761</v>
      </c>
      <c r="X262" s="50">
        <f t="shared" si="116"/>
        <v>3476288.8306960412</v>
      </c>
    </row>
    <row r="263" spans="1:24" x14ac:dyDescent="0.2">
      <c r="A263" s="54">
        <v>44149</v>
      </c>
      <c r="B263" s="12">
        <f t="shared" si="114"/>
        <v>188250469.36299771</v>
      </c>
      <c r="C263" s="12">
        <f t="shared" si="113"/>
        <v>8964308.06490466</v>
      </c>
      <c r="M263" s="14">
        <f t="shared" si="115"/>
        <v>351188.49665685149</v>
      </c>
      <c r="X263" s="50">
        <f t="shared" si="116"/>
        <v>3650103.2722308426</v>
      </c>
    </row>
    <row r="264" spans="1:24" x14ac:dyDescent="0.2">
      <c r="A264" s="54">
        <v>44150</v>
      </c>
      <c r="B264" s="12">
        <f t="shared" si="114"/>
        <v>197662992.83114761</v>
      </c>
      <c r="C264" s="12">
        <f t="shared" si="113"/>
        <v>9412523.4681499004</v>
      </c>
      <c r="M264" s="14">
        <f t="shared" si="115"/>
        <v>368747.92148969474</v>
      </c>
      <c r="X264" s="50">
        <f t="shared" si="116"/>
        <v>3832608.4358423846</v>
      </c>
    </row>
    <row r="265" spans="1:24" x14ac:dyDescent="0.2">
      <c r="A265" s="54">
        <v>44151</v>
      </c>
      <c r="B265" s="12">
        <f t="shared" si="114"/>
        <v>207546142.47270501</v>
      </c>
      <c r="C265" s="12">
        <f t="shared" si="113"/>
        <v>9883149.6415573955</v>
      </c>
      <c r="M265" s="14">
        <f t="shared" si="115"/>
        <v>387185.31756417901</v>
      </c>
      <c r="X265" s="50">
        <f t="shared" si="116"/>
        <v>4024238.8576345039</v>
      </c>
    </row>
    <row r="266" spans="1:24" x14ac:dyDescent="0.2">
      <c r="A266" s="54">
        <v>44152</v>
      </c>
      <c r="B266" s="12">
        <f t="shared" si="114"/>
        <v>217923449.59634027</v>
      </c>
      <c r="C266" s="12">
        <f t="shared" si="113"/>
        <v>10377307.123635262</v>
      </c>
      <c r="M266" s="14">
        <f t="shared" si="115"/>
        <v>406544.58344238851</v>
      </c>
      <c r="X266" s="50">
        <f t="shared" si="116"/>
        <v>4225450.8005162301</v>
      </c>
    </row>
    <row r="267" spans="1:24" x14ac:dyDescent="0.2">
      <c r="A267" s="54">
        <v>44153</v>
      </c>
      <c r="B267" s="12">
        <f t="shared" si="114"/>
        <v>228819622.0761573</v>
      </c>
      <c r="C267" s="12">
        <f t="shared" si="113"/>
        <v>10896172.479817033</v>
      </c>
      <c r="M267" s="14">
        <f t="shared" si="115"/>
        <v>426871.81261450797</v>
      </c>
      <c r="X267" s="50">
        <f t="shared" si="116"/>
        <v>4436723.3405420426</v>
      </c>
    </row>
    <row r="268" spans="1:24" x14ac:dyDescent="0.2">
      <c r="A268" s="54">
        <v>44154</v>
      </c>
      <c r="B268" s="12">
        <f t="shared" si="114"/>
        <v>240260603.17996517</v>
      </c>
      <c r="C268" s="12">
        <f t="shared" si="113"/>
        <v>11440981.103807867</v>
      </c>
      <c r="M268" s="14">
        <f t="shared" si="115"/>
        <v>448215.403245233</v>
      </c>
      <c r="X268" s="50">
        <f t="shared" si="116"/>
        <v>4658559.5075691454</v>
      </c>
    </row>
    <row r="269" spans="1:24" x14ac:dyDescent="0.2">
      <c r="A269" s="54">
        <v>44155</v>
      </c>
      <c r="B269" s="12">
        <f t="shared" si="114"/>
        <v>252273633.33896345</v>
      </c>
      <c r="C269" s="12">
        <f t="shared" si="113"/>
        <v>12013030.158998281</v>
      </c>
      <c r="M269" s="14">
        <f t="shared" si="115"/>
        <v>470626.17340749502</v>
      </c>
      <c r="X269" s="50">
        <f t="shared" si="116"/>
        <v>4891487.4829476029</v>
      </c>
    </row>
    <row r="270" spans="1:24" x14ac:dyDescent="0.2">
      <c r="A270" s="54">
        <v>44156</v>
      </c>
      <c r="B270" s="12">
        <f t="shared" si="114"/>
        <v>264887315.00591162</v>
      </c>
      <c r="C270" s="12">
        <f t="shared" si="113"/>
        <v>12613681.666948169</v>
      </c>
      <c r="M270" s="14">
        <f t="shared" si="115"/>
        <v>494157.48207786982</v>
      </c>
      <c r="X270" s="50">
        <f t="shared" si="116"/>
        <v>5136061.8570949836</v>
      </c>
    </row>
    <row r="271" spans="1:24" x14ac:dyDescent="0.2">
      <c r="A271" s="54">
        <v>44157</v>
      </c>
      <c r="B271" s="12">
        <f t="shared" si="114"/>
        <v>278131680.75620723</v>
      </c>
      <c r="C271" s="12">
        <f t="shared" si="113"/>
        <v>13244365.750295609</v>
      </c>
      <c r="M271" s="14">
        <f t="shared" si="115"/>
        <v>518865.35618176311</v>
      </c>
      <c r="X271" s="50">
        <f t="shared" si="116"/>
        <v>5392864.949949733</v>
      </c>
    </row>
    <row r="272" spans="1:24" x14ac:dyDescent="0.2">
      <c r="A272" s="54">
        <v>44158</v>
      </c>
      <c r="B272" s="12">
        <f t="shared" si="114"/>
        <v>292038264.79401761</v>
      </c>
      <c r="C272" s="12">
        <f t="shared" si="113"/>
        <v>13906584.037810385</v>
      </c>
      <c r="M272" s="14">
        <f t="shared" si="115"/>
        <v>544808.62399085169</v>
      </c>
      <c r="X272" s="50">
        <f t="shared" si="116"/>
        <v>5662508.1974472199</v>
      </c>
    </row>
    <row r="273" spans="1:24" x14ac:dyDescent="0.2">
      <c r="A273" s="54">
        <v>44159</v>
      </c>
      <c r="B273" s="12">
        <f t="shared" si="114"/>
        <v>306640178.03371853</v>
      </c>
      <c r="C273" s="12">
        <f t="shared" si="113"/>
        <v>14601913.239700913</v>
      </c>
      <c r="M273" s="14">
        <f t="shared" si="115"/>
        <v>572049.05519039335</v>
      </c>
      <c r="X273" s="50">
        <f t="shared" si="116"/>
        <v>5945633.6073195804</v>
      </c>
    </row>
    <row r="274" spans="1:24" x14ac:dyDescent="0.2">
      <c r="A274" s="54">
        <v>44160</v>
      </c>
      <c r="B274" s="12">
        <f t="shared" si="114"/>
        <v>321972186.93540448</v>
      </c>
      <c r="C274" s="12">
        <f t="shared" si="113"/>
        <v>15332008.901685953</v>
      </c>
      <c r="M274" s="14">
        <f t="shared" si="115"/>
        <v>600651.50794991408</v>
      </c>
      <c r="X274" s="50">
        <f t="shared" si="116"/>
        <v>6242915.2876855601</v>
      </c>
    </row>
    <row r="275" spans="1:24" x14ac:dyDescent="0.2">
      <c r="A275" s="54">
        <v>44161</v>
      </c>
      <c r="B275" s="12">
        <f t="shared" si="114"/>
        <v>338070796.28217471</v>
      </c>
      <c r="C275" s="12">
        <f t="shared" si="113"/>
        <v>16098609.346770227</v>
      </c>
      <c r="M275" s="14">
        <f t="shared" si="115"/>
        <v>630684.08334740857</v>
      </c>
      <c r="X275" s="50">
        <f t="shared" si="116"/>
        <v>6555061.0520698372</v>
      </c>
    </row>
    <row r="276" spans="1:24" x14ac:dyDescent="0.2">
      <c r="A276" s="54">
        <v>44162</v>
      </c>
      <c r="B276" s="12">
        <f t="shared" si="114"/>
        <v>354974336.09628344</v>
      </c>
      <c r="C276" s="12">
        <f t="shared" si="113"/>
        <v>16903539.814108729</v>
      </c>
      <c r="M276" s="14">
        <f t="shared" si="115"/>
        <v>662218.28751478053</v>
      </c>
      <c r="X276" s="50">
        <f t="shared" si="116"/>
        <v>6882814.1046733307</v>
      </c>
    </row>
    <row r="277" spans="1:24" x14ac:dyDescent="0.2">
      <c r="A277" s="54">
        <v>44163</v>
      </c>
      <c r="B277" s="12">
        <f t="shared" si="114"/>
        <v>372723052.9010976</v>
      </c>
      <c r="C277" s="12">
        <f t="shared" si="113"/>
        <v>17748716.80481416</v>
      </c>
      <c r="M277" s="14">
        <f t="shared" si="115"/>
        <v>695329.20189051935</v>
      </c>
      <c r="X277" s="50">
        <f t="shared" si="116"/>
        <v>7226954.8099069986</v>
      </c>
    </row>
    <row r="278" spans="1:24" x14ac:dyDescent="0.2">
      <c r="A278" s="54">
        <v>44164</v>
      </c>
      <c r="B278" s="12">
        <f t="shared" si="114"/>
        <v>391359205.54615247</v>
      </c>
      <c r="C278" s="12">
        <f t="shared" si="113"/>
        <v>18636152.645054877</v>
      </c>
      <c r="M278" s="14">
        <f t="shared" si="115"/>
        <v>730095.66198504576</v>
      </c>
      <c r="X278" s="50">
        <f t="shared" si="116"/>
        <v>7588302.5504023489</v>
      </c>
    </row>
    <row r="279" spans="1:24" x14ac:dyDescent="0.2">
      <c r="A279" s="54">
        <v>44165</v>
      </c>
      <c r="B279" s="12">
        <f t="shared" si="114"/>
        <v>410927165.8234601</v>
      </c>
      <c r="C279" s="12">
        <f t="shared" si="113"/>
        <v>19567960.27730763</v>
      </c>
      <c r="M279" s="14">
        <f t="shared" si="115"/>
        <v>766600.44508429768</v>
      </c>
      <c r="X279" s="50">
        <f t="shared" si="116"/>
        <v>7967717.6779224686</v>
      </c>
    </row>
    <row r="280" spans="1:24" x14ac:dyDescent="0.2">
      <c r="A280" s="54">
        <v>44166</v>
      </c>
      <c r="B280" s="12">
        <f t="shared" si="114"/>
        <v>431473524.11463314</v>
      </c>
      <c r="C280" s="12">
        <f t="shared" si="113"/>
        <v>20546358.291173041</v>
      </c>
      <c r="M280" s="14">
        <f t="shared" si="115"/>
        <v>804930.46733851137</v>
      </c>
      <c r="X280" s="50">
        <f t="shared" si="116"/>
        <v>8366103.5618185923</v>
      </c>
    </row>
    <row r="281" spans="1:24" x14ac:dyDescent="0.2">
      <c r="A281" s="54">
        <v>44167</v>
      </c>
      <c r="B281" s="12">
        <f t="shared" si="114"/>
        <v>453047200.32036483</v>
      </c>
      <c r="C281" s="12">
        <f t="shared" si="113"/>
        <v>21573676.20573169</v>
      </c>
      <c r="M281" s="14">
        <f t="shared" si="115"/>
        <v>845176.99070543656</v>
      </c>
      <c r="X281" s="50">
        <f t="shared" si="116"/>
        <v>8784408.7399095204</v>
      </c>
    </row>
    <row r="282" spans="1:24" x14ac:dyDescent="0.2">
      <c r="A282" s="54">
        <v>44168</v>
      </c>
      <c r="B282" s="12">
        <f t="shared" si="114"/>
        <v>475699560.3363831</v>
      </c>
      <c r="C282" s="12">
        <f t="shared" si="113"/>
        <v>22652360.016018271</v>
      </c>
      <c r="M282" s="14">
        <f t="shared" si="115"/>
        <v>887435.84024070809</v>
      </c>
      <c r="X282" s="50">
        <f t="shared" si="116"/>
        <v>9223629.1769049931</v>
      </c>
    </row>
    <row r="283" spans="1:24" x14ac:dyDescent="0.2">
      <c r="A283" s="54">
        <v>44169</v>
      </c>
      <c r="B283" s="12">
        <f t="shared" si="114"/>
        <v>499484538.35320228</v>
      </c>
      <c r="C283" s="12">
        <f t="shared" si="113"/>
        <v>23784978.016819179</v>
      </c>
      <c r="M283" s="14">
        <f t="shared" si="115"/>
        <v>931807.63225274393</v>
      </c>
      <c r="X283" s="50">
        <f t="shared" si="116"/>
        <v>9684810.6357502434</v>
      </c>
    </row>
    <row r="284" spans="1:24" x14ac:dyDescent="0.2">
      <c r="A284" s="54">
        <v>44170</v>
      </c>
      <c r="B284" s="12">
        <f t="shared" si="114"/>
        <v>524458765.2708624</v>
      </c>
      <c r="C284" s="12">
        <f t="shared" si="113"/>
        <v>24974226.917660117</v>
      </c>
      <c r="M284" s="14">
        <f t="shared" si="115"/>
        <v>978398.01386538148</v>
      </c>
      <c r="X284" s="50">
        <f t="shared" si="116"/>
        <v>10169051.167537754</v>
      </c>
    </row>
    <row r="285" spans="1:24" x14ac:dyDescent="0.2">
      <c r="A285" s="54">
        <v>44171</v>
      </c>
      <c r="B285" s="12">
        <f t="shared" si="114"/>
        <v>550681703.53440559</v>
      </c>
      <c r="C285" s="12">
        <f t="shared" si="113"/>
        <v>26222938.263543189</v>
      </c>
      <c r="M285" s="14">
        <f t="shared" si="115"/>
        <v>1027317.9145586521</v>
      </c>
      <c r="X285" s="50">
        <f t="shared" si="116"/>
        <v>10677503.725914646</v>
      </c>
    </row>
    <row r="286" spans="1:24" x14ac:dyDescent="0.2">
      <c r="A286" s="54">
        <v>44172</v>
      </c>
      <c r="B286" s="12">
        <f t="shared" si="114"/>
        <v>578215788.71112585</v>
      </c>
      <c r="C286" s="12">
        <f t="shared" si="113"/>
        <v>27534085.176720262</v>
      </c>
      <c r="M286" s="14">
        <f t="shared" si="115"/>
        <v>1078683.8102865845</v>
      </c>
      <c r="X286" s="50">
        <f t="shared" si="116"/>
        <v>11211378.912210379</v>
      </c>
    </row>
    <row r="287" spans="1:24" x14ac:dyDescent="0.2">
      <c r="A287" s="54">
        <v>44173</v>
      </c>
      <c r="B287" s="12">
        <f t="shared" si="114"/>
        <v>607126578.14668214</v>
      </c>
      <c r="C287" s="12">
        <f t="shared" si="113"/>
        <v>28910789.435556293</v>
      </c>
      <c r="M287" s="14">
        <f t="shared" si="115"/>
        <v>1132618.0008009137</v>
      </c>
      <c r="X287" s="50">
        <f t="shared" si="116"/>
        <v>11771947.857820898</v>
      </c>
    </row>
    <row r="288" spans="1:24" x14ac:dyDescent="0.2">
      <c r="A288" s="54">
        <v>44174</v>
      </c>
      <c r="B288" s="12">
        <f t="shared" si="114"/>
        <v>637482907.05401623</v>
      </c>
      <c r="C288" s="12">
        <f t="shared" si="113"/>
        <v>30356328.907334089</v>
      </c>
      <c r="M288" s="14">
        <f t="shared" si="115"/>
        <v>1189248.900840959</v>
      </c>
      <c r="X288" s="50">
        <f t="shared" si="116"/>
        <v>12360545.250711942</v>
      </c>
    </row>
    <row r="289" spans="1:24" x14ac:dyDescent="0.2">
      <c r="A289" s="54">
        <v>44175</v>
      </c>
      <c r="B289" s="12">
        <f t="shared" si="114"/>
        <v>669357052.40671706</v>
      </c>
      <c r="C289" s="12">
        <f t="shared" ref="C289:C352" si="117">B289-B288</f>
        <v>31874145.35270083</v>
      </c>
      <c r="M289" s="14">
        <f t="shared" si="115"/>
        <v>1248711.345883006</v>
      </c>
      <c r="X289" s="50">
        <f t="shared" si="116"/>
        <v>12978572.513247538</v>
      </c>
    </row>
    <row r="290" spans="1:24" x14ac:dyDescent="0.2">
      <c r="A290" s="54">
        <v>44176</v>
      </c>
      <c r="B290" s="12">
        <f t="shared" ref="B290:B353" si="118">B289*(1+$D$1)</f>
        <v>702824905.027053</v>
      </c>
      <c r="C290" s="12">
        <f t="shared" si="117"/>
        <v>33467852.620335937</v>
      </c>
      <c r="M290" s="14">
        <f t="shared" ref="M290:M353" si="119">$L$1*$C285</f>
        <v>1311146.9131771596</v>
      </c>
      <c r="X290" s="50">
        <f t="shared" si="116"/>
        <v>13627501.138909917</v>
      </c>
    </row>
    <row r="291" spans="1:24" x14ac:dyDescent="0.2">
      <c r="A291" s="54">
        <v>44177</v>
      </c>
      <c r="B291" s="12">
        <f t="shared" si="118"/>
        <v>737966150.27840567</v>
      </c>
      <c r="C291" s="12">
        <f t="shared" si="117"/>
        <v>35141245.251352668</v>
      </c>
      <c r="M291" s="14">
        <f t="shared" si="119"/>
        <v>1376704.2588360133</v>
      </c>
      <c r="X291" s="50">
        <f t="shared" si="116"/>
        <v>14308876.195855413</v>
      </c>
    </row>
    <row r="292" spans="1:24" x14ac:dyDescent="0.2">
      <c r="A292" s="54">
        <v>44178</v>
      </c>
      <c r="B292" s="12">
        <f t="shared" si="118"/>
        <v>774864457.79232597</v>
      </c>
      <c r="C292" s="12">
        <f t="shared" si="117"/>
        <v>36898307.513920307</v>
      </c>
      <c r="M292" s="14">
        <f t="shared" si="119"/>
        <v>1445539.4717778147</v>
      </c>
      <c r="X292" s="50">
        <f t="shared" si="116"/>
        <v>15024320.005648181</v>
      </c>
    </row>
    <row r="293" spans="1:24" x14ac:dyDescent="0.2">
      <c r="A293" s="54">
        <v>44179</v>
      </c>
      <c r="B293" s="12">
        <f t="shared" si="118"/>
        <v>813607680.68194234</v>
      </c>
      <c r="C293" s="12">
        <f t="shared" si="117"/>
        <v>38743222.88961637</v>
      </c>
      <c r="M293" s="14">
        <f t="shared" si="119"/>
        <v>1517816.4453667046</v>
      </c>
      <c r="X293" s="50">
        <f t="shared" si="116"/>
        <v>15775536.00593059</v>
      </c>
    </row>
    <row r="294" spans="1:24" x14ac:dyDescent="0.2">
      <c r="A294" s="54">
        <v>44180</v>
      </c>
      <c r="B294" s="12">
        <f t="shared" si="118"/>
        <v>854288064.71603954</v>
      </c>
      <c r="C294" s="12">
        <f t="shared" si="117"/>
        <v>40680384.034097195</v>
      </c>
      <c r="M294" s="14">
        <f t="shared" si="119"/>
        <v>1593707.2676350416</v>
      </c>
      <c r="X294" s="50">
        <f t="shared" si="116"/>
        <v>16564312.806227118</v>
      </c>
    </row>
    <row r="295" spans="1:24" x14ac:dyDescent="0.2">
      <c r="A295" s="54">
        <v>44181</v>
      </c>
      <c r="B295" s="12">
        <f t="shared" si="118"/>
        <v>897002467.95184159</v>
      </c>
      <c r="C295" s="12">
        <f t="shared" si="117"/>
        <v>42714403.235802054</v>
      </c>
      <c r="M295" s="14">
        <f t="shared" si="119"/>
        <v>1673392.6310167969</v>
      </c>
      <c r="X295" s="50">
        <f t="shared" si="116"/>
        <v>17392528.446538482</v>
      </c>
    </row>
    <row r="296" spans="1:24" x14ac:dyDescent="0.2">
      <c r="A296" s="54">
        <v>44182</v>
      </c>
      <c r="B296" s="12">
        <f t="shared" si="118"/>
        <v>941852591.34943366</v>
      </c>
      <c r="C296" s="12">
        <f t="shared" si="117"/>
        <v>44850123.397592068</v>
      </c>
      <c r="M296" s="14">
        <f t="shared" si="119"/>
        <v>1757062.2625676335</v>
      </c>
      <c r="X296" s="50">
        <f t="shared" si="116"/>
        <v>18262154.868865404</v>
      </c>
    </row>
    <row r="297" spans="1:24" x14ac:dyDescent="0.2">
      <c r="A297" s="54">
        <v>44183</v>
      </c>
      <c r="B297" s="12">
        <f t="shared" si="118"/>
        <v>988945220.9169054</v>
      </c>
      <c r="C297" s="12">
        <f t="shared" si="117"/>
        <v>47092629.567471743</v>
      </c>
      <c r="M297" s="14">
        <f t="shared" si="119"/>
        <v>1844915.3756960155</v>
      </c>
      <c r="X297" s="50">
        <f t="shared" si="116"/>
        <v>19175262.612308677</v>
      </c>
    </row>
    <row r="298" spans="1:24" x14ac:dyDescent="0.2">
      <c r="A298" s="54">
        <v>44184</v>
      </c>
      <c r="B298" s="12">
        <f t="shared" si="118"/>
        <v>1038392481.9627507</v>
      </c>
      <c r="C298" s="12">
        <f t="shared" si="117"/>
        <v>49447261.04584527</v>
      </c>
      <c r="M298" s="14">
        <f t="shared" si="119"/>
        <v>1937161.1444808186</v>
      </c>
      <c r="X298" s="50">
        <f t="shared" si="116"/>
        <v>20134025.742924113</v>
      </c>
    </row>
    <row r="299" spans="1:24" x14ac:dyDescent="0.2">
      <c r="A299" s="54">
        <v>44185</v>
      </c>
      <c r="B299" s="12">
        <f t="shared" si="118"/>
        <v>1090312106.0608883</v>
      </c>
      <c r="C299" s="12">
        <f t="shared" si="117"/>
        <v>51919624.098137617</v>
      </c>
      <c r="M299" s="14">
        <f t="shared" si="119"/>
        <v>2034019.2017048597</v>
      </c>
      <c r="X299" s="50">
        <f t="shared" si="116"/>
        <v>21140727.03007032</v>
      </c>
    </row>
    <row r="300" spans="1:24" x14ac:dyDescent="0.2">
      <c r="A300" s="54">
        <v>44186</v>
      </c>
      <c r="B300" s="12">
        <f t="shared" si="118"/>
        <v>1144827711.3639328</v>
      </c>
      <c r="C300" s="12">
        <f t="shared" si="117"/>
        <v>54515605.303044558</v>
      </c>
      <c r="M300" s="14">
        <f t="shared" si="119"/>
        <v>2135720.1617901027</v>
      </c>
      <c r="X300" s="50">
        <f t="shared" si="116"/>
        <v>22197763.381573837</v>
      </c>
    </row>
    <row r="301" spans="1:24" x14ac:dyDescent="0.2">
      <c r="A301" s="54">
        <v>44187</v>
      </c>
      <c r="B301" s="12">
        <f t="shared" si="118"/>
        <v>1202069096.9321296</v>
      </c>
      <c r="C301" s="12">
        <f t="shared" si="117"/>
        <v>57241385.568196774</v>
      </c>
      <c r="M301" s="14">
        <f t="shared" si="119"/>
        <v>2242506.1698796037</v>
      </c>
      <c r="X301" s="50">
        <f t="shared" si="116"/>
        <v>23307651.550652526</v>
      </c>
    </row>
    <row r="302" spans="1:24" x14ac:dyDescent="0.2">
      <c r="A302" s="54">
        <v>44188</v>
      </c>
      <c r="B302" s="12">
        <f t="shared" si="118"/>
        <v>1262172551.7787361</v>
      </c>
      <c r="C302" s="12">
        <f t="shared" si="117"/>
        <v>60103454.846606493</v>
      </c>
      <c r="M302" s="14">
        <f t="shared" si="119"/>
        <v>2354631.4783735871</v>
      </c>
      <c r="X302" s="50">
        <f t="shared" si="116"/>
        <v>24473034.128185157</v>
      </c>
    </row>
    <row r="303" spans="1:24" x14ac:dyDescent="0.2">
      <c r="A303" s="54">
        <v>44189</v>
      </c>
      <c r="B303" s="12">
        <f t="shared" si="118"/>
        <v>1325281179.3676729</v>
      </c>
      <c r="C303" s="12">
        <f t="shared" si="117"/>
        <v>63108627.588936806</v>
      </c>
      <c r="M303" s="14">
        <f t="shared" si="119"/>
        <v>2472363.0522922636</v>
      </c>
      <c r="X303" s="50">
        <f t="shared" si="116"/>
        <v>25696685.834594417</v>
      </c>
    </row>
    <row r="304" spans="1:24" x14ac:dyDescent="0.2">
      <c r="A304" s="54">
        <v>44190</v>
      </c>
      <c r="B304" s="12">
        <f t="shared" si="118"/>
        <v>1391545238.3360567</v>
      </c>
      <c r="C304" s="12">
        <f t="shared" si="117"/>
        <v>66264058.968383789</v>
      </c>
      <c r="M304" s="14">
        <f t="shared" si="119"/>
        <v>2595981.2049068809</v>
      </c>
      <c r="X304" s="50">
        <f t="shared" si="116"/>
        <v>26981520.126324136</v>
      </c>
    </row>
    <row r="305" spans="1:24" x14ac:dyDescent="0.2">
      <c r="A305" s="54">
        <v>44191</v>
      </c>
      <c r="B305" s="12">
        <f t="shared" si="118"/>
        <v>1461122500.2528596</v>
      </c>
      <c r="C305" s="12">
        <f t="shared" si="117"/>
        <v>69577261.916802883</v>
      </c>
      <c r="M305" s="14">
        <f t="shared" si="119"/>
        <v>2725780.2651522281</v>
      </c>
      <c r="X305" s="50">
        <f t="shared" si="116"/>
        <v>28330596.132640351</v>
      </c>
    </row>
    <row r="306" spans="1:24" x14ac:dyDescent="0.2">
      <c r="A306" s="54">
        <v>44192</v>
      </c>
      <c r="B306" s="12">
        <f t="shared" si="118"/>
        <v>1534178625.2655027</v>
      </c>
      <c r="C306" s="12">
        <f t="shared" si="117"/>
        <v>73056125.012643099</v>
      </c>
      <c r="M306" s="14">
        <f t="shared" si="119"/>
        <v>2862069.2784098387</v>
      </c>
      <c r="X306" s="50">
        <f t="shared" si="116"/>
        <v>29747125.939272378</v>
      </c>
    </row>
    <row r="307" spans="1:24" x14ac:dyDescent="0.2">
      <c r="A307" s="54">
        <v>44193</v>
      </c>
      <c r="B307" s="12">
        <f t="shared" si="118"/>
        <v>1610887556.5287778</v>
      </c>
      <c r="C307" s="12">
        <f t="shared" si="117"/>
        <v>76708931.263275146</v>
      </c>
      <c r="M307" s="14">
        <f t="shared" si="119"/>
        <v>3005172.7423303248</v>
      </c>
      <c r="X307" s="50">
        <f t="shared" si="116"/>
        <v>31234482.236235995</v>
      </c>
    </row>
    <row r="308" spans="1:24" x14ac:dyDescent="0.2">
      <c r="A308" s="54">
        <v>44194</v>
      </c>
      <c r="B308" s="12">
        <f t="shared" si="118"/>
        <v>1691431934.3552167</v>
      </c>
      <c r="C308" s="12">
        <f t="shared" si="117"/>
        <v>80544377.826438904</v>
      </c>
      <c r="M308" s="14">
        <f t="shared" si="119"/>
        <v>3155431.3794468404</v>
      </c>
      <c r="X308" s="50">
        <f t="shared" si="116"/>
        <v>32796206.348047797</v>
      </c>
    </row>
    <row r="309" spans="1:24" x14ac:dyDescent="0.2">
      <c r="A309" s="54">
        <v>44195</v>
      </c>
      <c r="B309" s="12">
        <f t="shared" si="118"/>
        <v>1776003531.0729775</v>
      </c>
      <c r="C309" s="12">
        <f t="shared" si="117"/>
        <v>84571596.717760801</v>
      </c>
      <c r="M309" s="14">
        <f t="shared" si="119"/>
        <v>3313202.9484191895</v>
      </c>
      <c r="X309" s="50">
        <f t="shared" si="116"/>
        <v>34436016.665450186</v>
      </c>
    </row>
    <row r="310" spans="1:24" x14ac:dyDescent="0.2">
      <c r="A310" s="54">
        <v>44196</v>
      </c>
      <c r="B310" s="12">
        <f t="shared" si="118"/>
        <v>1864803707.6266265</v>
      </c>
      <c r="C310" s="12">
        <f t="shared" si="117"/>
        <v>88800176.553648949</v>
      </c>
      <c r="M310" s="14">
        <f t="shared" si="119"/>
        <v>3478863.0958401444</v>
      </c>
      <c r="X310" s="50">
        <f t="shared" si="116"/>
        <v>36157817.498722695</v>
      </c>
    </row>
    <row r="311" spans="1:24" x14ac:dyDescent="0.2">
      <c r="A311" s="54">
        <v>44197</v>
      </c>
      <c r="B311" s="12">
        <f t="shared" si="118"/>
        <v>1958043893.0079579</v>
      </c>
      <c r="C311" s="12">
        <f t="shared" si="117"/>
        <v>93240185.381331444</v>
      </c>
      <c r="M311" s="14">
        <f t="shared" si="119"/>
        <v>3652806.2506321552</v>
      </c>
      <c r="X311" s="50">
        <f t="shared" si="116"/>
        <v>37965708.373658836</v>
      </c>
    </row>
    <row r="312" spans="1:24" x14ac:dyDescent="0.2">
      <c r="A312" s="54">
        <v>44198</v>
      </c>
      <c r="B312" s="12">
        <f t="shared" si="118"/>
        <v>2055946087.658356</v>
      </c>
      <c r="C312" s="12">
        <f t="shared" si="117"/>
        <v>97902194.650398016</v>
      </c>
      <c r="M312" s="14">
        <f t="shared" si="119"/>
        <v>3835446.5631637573</v>
      </c>
      <c r="X312" s="50">
        <f t="shared" si="116"/>
        <v>39863993.792341776</v>
      </c>
    </row>
    <row r="313" spans="1:24" x14ac:dyDescent="0.2">
      <c r="A313" s="54">
        <v>44199</v>
      </c>
      <c r="B313" s="12">
        <f t="shared" si="118"/>
        <v>2158743392.0412741</v>
      </c>
      <c r="C313" s="12">
        <f t="shared" si="117"/>
        <v>102797304.38291812</v>
      </c>
      <c r="M313" s="14">
        <f t="shared" si="119"/>
        <v>4027218.8913219455</v>
      </c>
      <c r="X313" s="50">
        <f t="shared" si="116"/>
        <v>41857193.481958859</v>
      </c>
    </row>
    <row r="314" spans="1:24" x14ac:dyDescent="0.2">
      <c r="A314" s="54">
        <v>44200</v>
      </c>
      <c r="B314" s="12">
        <f t="shared" si="118"/>
        <v>2266680561.6433377</v>
      </c>
      <c r="C314" s="12">
        <f t="shared" si="117"/>
        <v>107937169.60206366</v>
      </c>
      <c r="M314" s="14">
        <f t="shared" si="119"/>
        <v>4228579.8358880403</v>
      </c>
      <c r="X314" s="50">
        <f t="shared" si="116"/>
        <v>43950053.156056806</v>
      </c>
    </row>
    <row r="315" spans="1:24" x14ac:dyDescent="0.2">
      <c r="A315" s="54">
        <v>44201</v>
      </c>
      <c r="B315" s="12">
        <f t="shared" si="118"/>
        <v>2380014589.7255049</v>
      </c>
      <c r="C315" s="12">
        <f t="shared" si="117"/>
        <v>113334028.08216715</v>
      </c>
      <c r="M315" s="14">
        <f t="shared" si="119"/>
        <v>4440008.8276824476</v>
      </c>
      <c r="X315" s="50">
        <f t="shared" si="116"/>
        <v>46147555.813859649</v>
      </c>
    </row>
    <row r="316" spans="1:24" x14ac:dyDescent="0.2">
      <c r="A316" s="54">
        <v>44202</v>
      </c>
      <c r="B316" s="12">
        <f t="shared" si="118"/>
        <v>2499015319.2117801</v>
      </c>
      <c r="C316" s="12">
        <f t="shared" si="117"/>
        <v>119000729.4862752</v>
      </c>
      <c r="M316" s="14">
        <f t="shared" si="119"/>
        <v>4662009.2690665722</v>
      </c>
      <c r="X316" s="50">
        <f t="shared" si="116"/>
        <v>48454933.604552634</v>
      </c>
    </row>
    <row r="317" spans="1:24" x14ac:dyDescent="0.2">
      <c r="A317" s="54">
        <v>44203</v>
      </c>
      <c r="B317" s="12">
        <f t="shared" si="118"/>
        <v>2623966085.172369</v>
      </c>
      <c r="C317" s="12">
        <f t="shared" si="117"/>
        <v>124950765.96058893</v>
      </c>
      <c r="M317" s="14">
        <f t="shared" si="119"/>
        <v>4895109.7325199014</v>
      </c>
      <c r="X317" s="50">
        <f t="shared" si="116"/>
        <v>50877680.284780271</v>
      </c>
    </row>
    <row r="318" spans="1:24" x14ac:dyDescent="0.2">
      <c r="A318" s="54">
        <v>44204</v>
      </c>
      <c r="B318" s="12">
        <f t="shared" si="118"/>
        <v>2755164389.4309874</v>
      </c>
      <c r="C318" s="12">
        <f t="shared" si="117"/>
        <v>131198304.25861835</v>
      </c>
      <c r="M318" s="14">
        <f t="shared" si="119"/>
        <v>5139865.2191459062</v>
      </c>
      <c r="X318" s="50">
        <f t="shared" si="116"/>
        <v>53421564.299019299</v>
      </c>
    </row>
    <row r="319" spans="1:24" x14ac:dyDescent="0.2">
      <c r="A319" s="54">
        <v>44205</v>
      </c>
      <c r="B319" s="12">
        <f t="shared" si="118"/>
        <v>2892922608.9025369</v>
      </c>
      <c r="C319" s="12">
        <f t="shared" si="117"/>
        <v>137758219.47154951</v>
      </c>
      <c r="M319" s="14">
        <f t="shared" si="119"/>
        <v>5396858.4801031835</v>
      </c>
      <c r="X319" s="50">
        <f t="shared" si="116"/>
        <v>56092642.513970256</v>
      </c>
    </row>
    <row r="320" spans="1:24" x14ac:dyDescent="0.2">
      <c r="A320" s="54">
        <v>44206</v>
      </c>
      <c r="B320" s="12">
        <f t="shared" si="118"/>
        <v>3037568739.3476639</v>
      </c>
      <c r="C320" s="12">
        <f t="shared" si="117"/>
        <v>144646130.44512701</v>
      </c>
      <c r="M320" s="14">
        <f t="shared" si="119"/>
        <v>5666701.4041083576</v>
      </c>
      <c r="X320" s="50">
        <f t="shared" si="116"/>
        <v>58897274.639668778</v>
      </c>
    </row>
    <row r="321" spans="1:24" x14ac:dyDescent="0.2">
      <c r="A321" s="54">
        <v>44207</v>
      </c>
      <c r="B321" s="12">
        <f t="shared" si="118"/>
        <v>3189447176.3150473</v>
      </c>
      <c r="C321" s="12">
        <f t="shared" si="117"/>
        <v>151878436.96738338</v>
      </c>
      <c r="M321" s="14">
        <f t="shared" si="119"/>
        <v>5950036.4743137602</v>
      </c>
      <c r="X321" s="50">
        <f t="shared" si="116"/>
        <v>61842138.371652208</v>
      </c>
    </row>
    <row r="322" spans="1:24" x14ac:dyDescent="0.2">
      <c r="A322" s="54">
        <v>44208</v>
      </c>
      <c r="B322" s="12">
        <f t="shared" si="118"/>
        <v>3348919535.1307998</v>
      </c>
      <c r="C322" s="12">
        <f t="shared" si="117"/>
        <v>159472358.81575251</v>
      </c>
      <c r="M322" s="14">
        <f t="shared" si="119"/>
        <v>6247538.298029447</v>
      </c>
      <c r="X322" s="50">
        <f t="shared" ref="X322:X385" si="120">SUM(M309:M322)</f>
        <v>64934245.290234804</v>
      </c>
    </row>
    <row r="323" spans="1:24" x14ac:dyDescent="0.2">
      <c r="A323" s="54">
        <v>44209</v>
      </c>
      <c r="B323" s="12">
        <f t="shared" si="118"/>
        <v>3516365511.8873401</v>
      </c>
      <c r="C323" s="12">
        <f t="shared" si="117"/>
        <v>167445976.7565403</v>
      </c>
      <c r="M323" s="14">
        <f t="shared" si="119"/>
        <v>6559915.2129309177</v>
      </c>
      <c r="X323" s="50">
        <f t="shared" si="120"/>
        <v>68180957.554746538</v>
      </c>
    </row>
    <row r="324" spans="1:24" x14ac:dyDescent="0.2">
      <c r="A324" s="54">
        <v>44210</v>
      </c>
      <c r="B324" s="12">
        <f t="shared" si="118"/>
        <v>3692183787.4817071</v>
      </c>
      <c r="C324" s="12">
        <f t="shared" si="117"/>
        <v>175818275.59436703</v>
      </c>
      <c r="M324" s="14">
        <f t="shared" si="119"/>
        <v>6887910.9735774761</v>
      </c>
      <c r="X324" s="50">
        <f t="shared" si="120"/>
        <v>71590005.432483867</v>
      </c>
    </row>
    <row r="325" spans="1:24" x14ac:dyDescent="0.2">
      <c r="A325" s="54">
        <v>44211</v>
      </c>
      <c r="B325" s="12">
        <f t="shared" si="118"/>
        <v>3876792976.8557925</v>
      </c>
      <c r="C325" s="12">
        <f t="shared" si="117"/>
        <v>184609189.37408543</v>
      </c>
      <c r="M325" s="14">
        <f t="shared" si="119"/>
        <v>7232306.5222563511</v>
      </c>
      <c r="X325" s="50">
        <f t="shared" si="120"/>
        <v>75169505.704108045</v>
      </c>
    </row>
    <row r="326" spans="1:24" x14ac:dyDescent="0.2">
      <c r="A326" s="54">
        <v>44212</v>
      </c>
      <c r="B326" s="12">
        <f t="shared" si="118"/>
        <v>4070632625.6985822</v>
      </c>
      <c r="C326" s="12">
        <f t="shared" si="117"/>
        <v>193839648.84278965</v>
      </c>
      <c r="M326" s="14">
        <f t="shared" si="119"/>
        <v>7593921.84836917</v>
      </c>
      <c r="X326" s="50">
        <f t="shared" si="120"/>
        <v>78927980.989313468</v>
      </c>
    </row>
    <row r="327" spans="1:24" x14ac:dyDescent="0.2">
      <c r="A327" s="54">
        <v>44213</v>
      </c>
      <c r="B327" s="12">
        <f t="shared" si="118"/>
        <v>4274164256.9835114</v>
      </c>
      <c r="C327" s="12">
        <f t="shared" si="117"/>
        <v>203531631.28492928</v>
      </c>
      <c r="M327" s="14">
        <f t="shared" si="119"/>
        <v>7973617.9407876255</v>
      </c>
      <c r="X327" s="50">
        <f t="shared" si="120"/>
        <v>82874380.038779154</v>
      </c>
    </row>
    <row r="328" spans="1:24" x14ac:dyDescent="0.2">
      <c r="A328" s="54">
        <v>44214</v>
      </c>
      <c r="B328" s="12">
        <f t="shared" si="118"/>
        <v>4487872469.8326874</v>
      </c>
      <c r="C328" s="12">
        <f t="shared" si="117"/>
        <v>213708212.84917593</v>
      </c>
      <c r="M328" s="14">
        <f t="shared" si="119"/>
        <v>8372298.8378270157</v>
      </c>
      <c r="X328" s="50">
        <f t="shared" si="120"/>
        <v>87018099.040718123</v>
      </c>
    </row>
    <row r="329" spans="1:24" x14ac:dyDescent="0.2">
      <c r="A329" s="54">
        <v>44215</v>
      </c>
      <c r="B329" s="12">
        <f t="shared" si="118"/>
        <v>4712266093.3243217</v>
      </c>
      <c r="C329" s="12">
        <f t="shared" si="117"/>
        <v>224393623.49163437</v>
      </c>
      <c r="M329" s="14">
        <f t="shared" si="119"/>
        <v>8790913.7797183525</v>
      </c>
      <c r="X329" s="50">
        <f t="shared" si="120"/>
        <v>91369003.992754042</v>
      </c>
    </row>
    <row r="330" spans="1:24" x14ac:dyDescent="0.2">
      <c r="A330" s="54">
        <v>44216</v>
      </c>
      <c r="B330" s="12">
        <f t="shared" si="118"/>
        <v>4947879397.9905376</v>
      </c>
      <c r="C330" s="12">
        <f t="shared" si="117"/>
        <v>235613304.6662159</v>
      </c>
      <c r="M330" s="14">
        <f t="shared" si="119"/>
        <v>9230459.4687042721</v>
      </c>
      <c r="X330" s="50">
        <f t="shared" si="120"/>
        <v>95937454.192391738</v>
      </c>
    </row>
    <row r="331" spans="1:24" x14ac:dyDescent="0.2">
      <c r="A331" s="54">
        <v>44217</v>
      </c>
      <c r="B331" s="12">
        <f t="shared" si="118"/>
        <v>5195273367.8900652</v>
      </c>
      <c r="C331" s="12">
        <f t="shared" si="117"/>
        <v>247393969.89952755</v>
      </c>
      <c r="M331" s="14">
        <f t="shared" si="119"/>
        <v>9691982.4421394821</v>
      </c>
      <c r="X331" s="50">
        <f t="shared" si="120"/>
        <v>100734326.90201131</v>
      </c>
    </row>
    <row r="332" spans="1:24" x14ac:dyDescent="0.2">
      <c r="A332" s="54">
        <v>44218</v>
      </c>
      <c r="B332" s="12">
        <f t="shared" si="118"/>
        <v>5455037036.2845688</v>
      </c>
      <c r="C332" s="12">
        <f t="shared" si="117"/>
        <v>259763668.39450359</v>
      </c>
      <c r="M332" s="14">
        <f t="shared" si="119"/>
        <v>10176581.564246465</v>
      </c>
      <c r="X332" s="50">
        <f t="shared" si="120"/>
        <v>105771043.24711186</v>
      </c>
    </row>
    <row r="333" spans="1:24" x14ac:dyDescent="0.2">
      <c r="A333" s="54">
        <v>44219</v>
      </c>
      <c r="B333" s="12">
        <f t="shared" si="118"/>
        <v>5727788888.0987978</v>
      </c>
      <c r="C333" s="12">
        <f t="shared" si="117"/>
        <v>272751851.81422901</v>
      </c>
      <c r="M333" s="14">
        <f t="shared" si="119"/>
        <v>10685410.642458797</v>
      </c>
      <c r="X333" s="50">
        <f t="shared" si="120"/>
        <v>111059595.40946747</v>
      </c>
    </row>
    <row r="334" spans="1:24" x14ac:dyDescent="0.2">
      <c r="A334" s="54">
        <v>44220</v>
      </c>
      <c r="B334" s="12">
        <f t="shared" si="118"/>
        <v>6014178332.5037384</v>
      </c>
      <c r="C334" s="12">
        <f t="shared" si="117"/>
        <v>286389444.40494061</v>
      </c>
      <c r="M334" s="14">
        <f t="shared" si="119"/>
        <v>11219681.17458172</v>
      </c>
      <c r="X334" s="50">
        <f t="shared" si="120"/>
        <v>116612575.17994085</v>
      </c>
    </row>
    <row r="335" spans="1:24" x14ac:dyDescent="0.2">
      <c r="A335" s="54">
        <v>44221</v>
      </c>
      <c r="B335" s="12">
        <f t="shared" si="118"/>
        <v>6314887249.1289253</v>
      </c>
      <c r="C335" s="12">
        <f t="shared" si="117"/>
        <v>300708916.62518692</v>
      </c>
      <c r="M335" s="14">
        <f t="shared" si="119"/>
        <v>11780665.233310796</v>
      </c>
      <c r="X335" s="50">
        <f t="shared" si="120"/>
        <v>122443203.93893787</v>
      </c>
    </row>
    <row r="336" spans="1:24" x14ac:dyDescent="0.2">
      <c r="A336" s="54">
        <v>44222</v>
      </c>
      <c r="B336" s="12">
        <f t="shared" si="118"/>
        <v>6630631611.585372</v>
      </c>
      <c r="C336" s="12">
        <f t="shared" si="117"/>
        <v>315744362.45644665</v>
      </c>
      <c r="M336" s="14">
        <f t="shared" si="119"/>
        <v>12369698.494976379</v>
      </c>
      <c r="X336" s="50">
        <f t="shared" si="120"/>
        <v>128565364.13588479</v>
      </c>
    </row>
    <row r="337" spans="1:24" x14ac:dyDescent="0.2">
      <c r="A337" s="54">
        <v>44223</v>
      </c>
      <c r="B337" s="12">
        <f t="shared" si="118"/>
        <v>6962163192.1646404</v>
      </c>
      <c r="C337" s="12">
        <f t="shared" si="117"/>
        <v>331531580.57926846</v>
      </c>
      <c r="M337" s="14">
        <f t="shared" si="119"/>
        <v>12988183.41972518</v>
      </c>
      <c r="X337" s="50">
        <f t="shared" si="120"/>
        <v>134993632.34267908</v>
      </c>
    </row>
    <row r="338" spans="1:24" x14ac:dyDescent="0.2">
      <c r="A338" s="54">
        <v>44224</v>
      </c>
      <c r="B338" s="12">
        <f t="shared" si="118"/>
        <v>7310271351.7728729</v>
      </c>
      <c r="C338" s="12">
        <f t="shared" si="117"/>
        <v>348108159.6082325</v>
      </c>
      <c r="M338" s="14">
        <f t="shared" si="119"/>
        <v>13637592.590711452</v>
      </c>
      <c r="X338" s="50">
        <f t="shared" si="120"/>
        <v>141743313.95981306</v>
      </c>
    </row>
    <row r="339" spans="1:24" x14ac:dyDescent="0.2">
      <c r="A339" s="54">
        <v>44225</v>
      </c>
      <c r="B339" s="12">
        <f t="shared" si="118"/>
        <v>7675784919.361517</v>
      </c>
      <c r="C339" s="12">
        <f t="shared" si="117"/>
        <v>365513567.58864403</v>
      </c>
      <c r="M339" s="14">
        <f t="shared" si="119"/>
        <v>14319472.22024703</v>
      </c>
      <c r="X339" s="50">
        <f t="shared" si="120"/>
        <v>148830479.65780371</v>
      </c>
    </row>
    <row r="340" spans="1:24" x14ac:dyDescent="0.2">
      <c r="A340" s="54">
        <v>44226</v>
      </c>
      <c r="B340" s="12">
        <f t="shared" si="118"/>
        <v>8059574165.3295927</v>
      </c>
      <c r="C340" s="12">
        <f t="shared" si="117"/>
        <v>383789245.96807575</v>
      </c>
      <c r="M340" s="14">
        <f t="shared" si="119"/>
        <v>15035445.831259347</v>
      </c>
      <c r="X340" s="50">
        <f t="shared" si="120"/>
        <v>156272003.6406939</v>
      </c>
    </row>
    <row r="341" spans="1:24" x14ac:dyDescent="0.2">
      <c r="A341" s="54">
        <v>44227</v>
      </c>
      <c r="B341" s="12">
        <f t="shared" si="118"/>
        <v>8462552873.5960732</v>
      </c>
      <c r="C341" s="12">
        <f t="shared" si="117"/>
        <v>402978708.26648045</v>
      </c>
      <c r="M341" s="14">
        <f t="shared" si="119"/>
        <v>15787218.122822333</v>
      </c>
      <c r="X341" s="50">
        <f t="shared" si="120"/>
        <v>164085603.8227286</v>
      </c>
    </row>
    <row r="342" spans="1:24" x14ac:dyDescent="0.2">
      <c r="A342" s="54">
        <v>44228</v>
      </c>
      <c r="B342" s="12">
        <f t="shared" si="118"/>
        <v>8885680517.275877</v>
      </c>
      <c r="C342" s="12">
        <f t="shared" si="117"/>
        <v>423127643.67980385</v>
      </c>
      <c r="M342" s="14">
        <f t="shared" si="119"/>
        <v>16576579.028963424</v>
      </c>
      <c r="X342" s="50">
        <f t="shared" si="120"/>
        <v>172289884.01386502</v>
      </c>
    </row>
    <row r="343" spans="1:24" x14ac:dyDescent="0.2">
      <c r="A343" s="54">
        <v>44229</v>
      </c>
      <c r="B343" s="12">
        <f t="shared" si="118"/>
        <v>9329964543.1396713</v>
      </c>
      <c r="C343" s="12">
        <f t="shared" si="117"/>
        <v>444284025.86379433</v>
      </c>
      <c r="M343" s="14">
        <f t="shared" si="119"/>
        <v>17405407.980411626</v>
      </c>
      <c r="X343" s="50">
        <f t="shared" si="120"/>
        <v>180904378.2145583</v>
      </c>
    </row>
    <row r="344" spans="1:24" x14ac:dyDescent="0.2">
      <c r="A344" s="54">
        <v>44230</v>
      </c>
      <c r="B344" s="12">
        <f t="shared" si="118"/>
        <v>9796462770.2966557</v>
      </c>
      <c r="C344" s="12">
        <f t="shared" si="117"/>
        <v>466498227.15698433</v>
      </c>
      <c r="M344" s="14">
        <f t="shared" si="119"/>
        <v>18275678.379432201</v>
      </c>
      <c r="X344" s="50">
        <f t="shared" si="120"/>
        <v>189949597.12528622</v>
      </c>
    </row>
    <row r="345" spans="1:24" x14ac:dyDescent="0.2">
      <c r="A345" s="54">
        <v>44231</v>
      </c>
      <c r="B345" s="12">
        <f t="shared" si="118"/>
        <v>10286285908.811489</v>
      </c>
      <c r="C345" s="12">
        <f t="shared" si="117"/>
        <v>489823138.51483345</v>
      </c>
      <c r="M345" s="14">
        <f t="shared" si="119"/>
        <v>19189462.298403788</v>
      </c>
      <c r="X345" s="50">
        <f t="shared" si="120"/>
        <v>199447076.98155054</v>
      </c>
    </row>
    <row r="346" spans="1:24" x14ac:dyDescent="0.2">
      <c r="A346" s="54">
        <v>44232</v>
      </c>
      <c r="B346" s="12">
        <f t="shared" si="118"/>
        <v>10800600204.252064</v>
      </c>
      <c r="C346" s="12">
        <f t="shared" si="117"/>
        <v>514314295.44057465</v>
      </c>
      <c r="M346" s="14">
        <f t="shared" si="119"/>
        <v>20148935.413324025</v>
      </c>
      <c r="X346" s="50">
        <f t="shared" si="120"/>
        <v>209419430.8306281</v>
      </c>
    </row>
    <row r="347" spans="1:24" x14ac:dyDescent="0.2">
      <c r="A347" s="54">
        <v>44233</v>
      </c>
      <c r="B347" s="12">
        <f t="shared" si="118"/>
        <v>11340630214.464668</v>
      </c>
      <c r="C347" s="12">
        <f t="shared" si="117"/>
        <v>540030010.21260452</v>
      </c>
      <c r="M347" s="14">
        <f t="shared" si="119"/>
        <v>21156382.183990195</v>
      </c>
      <c r="X347" s="50">
        <f t="shared" si="120"/>
        <v>219890402.37215948</v>
      </c>
    </row>
    <row r="348" spans="1:24" x14ac:dyDescent="0.2">
      <c r="A348" s="54">
        <v>44234</v>
      </c>
      <c r="B348" s="12">
        <f t="shared" si="118"/>
        <v>11907661725.187902</v>
      </c>
      <c r="C348" s="12">
        <f t="shared" si="117"/>
        <v>567031510.72323418</v>
      </c>
      <c r="M348" s="14">
        <f t="shared" si="119"/>
        <v>22214201.293189719</v>
      </c>
      <c r="X348" s="50">
        <f t="shared" si="120"/>
        <v>230884922.49076748</v>
      </c>
    </row>
    <row r="349" spans="1:24" x14ac:dyDescent="0.2">
      <c r="A349" s="54">
        <v>44235</v>
      </c>
      <c r="B349" s="12">
        <f t="shared" si="118"/>
        <v>12503044811.447298</v>
      </c>
      <c r="C349" s="12">
        <f t="shared" si="117"/>
        <v>595383086.2593956</v>
      </c>
      <c r="M349" s="14">
        <f t="shared" si="119"/>
        <v>23324911.357849218</v>
      </c>
      <c r="X349" s="50">
        <f t="shared" si="120"/>
        <v>242429168.61530593</v>
      </c>
    </row>
    <row r="350" spans="1:24" x14ac:dyDescent="0.2">
      <c r="A350" s="54">
        <v>44236</v>
      </c>
      <c r="B350" s="12">
        <f t="shared" si="118"/>
        <v>13128197052.019663</v>
      </c>
      <c r="C350" s="12">
        <f t="shared" si="117"/>
        <v>625152240.57236481</v>
      </c>
      <c r="M350" s="14">
        <f t="shared" si="119"/>
        <v>24491156.925741673</v>
      </c>
      <c r="X350" s="50">
        <f t="shared" si="120"/>
        <v>254550627.0460712</v>
      </c>
    </row>
    <row r="351" spans="1:24" x14ac:dyDescent="0.2">
      <c r="A351" s="54">
        <v>44237</v>
      </c>
      <c r="B351" s="12">
        <f t="shared" si="118"/>
        <v>13784606904.620647</v>
      </c>
      <c r="C351" s="12">
        <f t="shared" si="117"/>
        <v>656409852.60098457</v>
      </c>
      <c r="M351" s="14">
        <f t="shared" si="119"/>
        <v>25715714.772028733</v>
      </c>
      <c r="X351" s="50">
        <f t="shared" si="120"/>
        <v>267278158.39837471</v>
      </c>
    </row>
    <row r="352" spans="1:24" x14ac:dyDescent="0.2">
      <c r="A352" s="54">
        <v>44238</v>
      </c>
      <c r="B352" s="12">
        <f t="shared" si="118"/>
        <v>14473837249.851681</v>
      </c>
      <c r="C352" s="12">
        <f t="shared" si="117"/>
        <v>689230345.23103333</v>
      </c>
      <c r="M352" s="14">
        <f t="shared" si="119"/>
        <v>27001500.510630228</v>
      </c>
      <c r="X352" s="50">
        <f t="shared" si="120"/>
        <v>280642066.31829351</v>
      </c>
    </row>
    <row r="353" spans="1:24" x14ac:dyDescent="0.2">
      <c r="A353" s="54">
        <v>44239</v>
      </c>
      <c r="B353" s="12">
        <f t="shared" si="118"/>
        <v>15197529112.344265</v>
      </c>
      <c r="C353" s="12">
        <f t="shared" ref="C353:C416" si="121">B353-B352</f>
        <v>723691862.49258423</v>
      </c>
      <c r="M353" s="14">
        <f t="shared" si="119"/>
        <v>28351575.53616171</v>
      </c>
      <c r="X353" s="50">
        <f t="shared" si="120"/>
        <v>294674169.6342082</v>
      </c>
    </row>
    <row r="354" spans="1:24" x14ac:dyDescent="0.2">
      <c r="A354" s="54">
        <v>44240</v>
      </c>
      <c r="B354" s="12">
        <f t="shared" ref="B354:B417" si="122">B353*(1+$D$1)</f>
        <v>15957405567.961479</v>
      </c>
      <c r="C354" s="12">
        <f t="shared" si="121"/>
        <v>759876455.6172142</v>
      </c>
      <c r="M354" s="14">
        <f t="shared" ref="M354:M417" si="123">$L$1*$C349</f>
        <v>29769154.312969781</v>
      </c>
      <c r="X354" s="50">
        <f t="shared" si="120"/>
        <v>309407878.1159187</v>
      </c>
    </row>
    <row r="355" spans="1:24" x14ac:dyDescent="0.2">
      <c r="A355" s="54">
        <v>44241</v>
      </c>
      <c r="B355" s="12">
        <f t="shared" si="122"/>
        <v>16755275846.359554</v>
      </c>
      <c r="C355" s="12">
        <f t="shared" si="121"/>
        <v>797870278.3980751</v>
      </c>
      <c r="M355" s="14">
        <f t="shared" si="123"/>
        <v>31257612.028618243</v>
      </c>
      <c r="X355" s="50">
        <f t="shared" si="120"/>
        <v>324878272.02171457</v>
      </c>
    </row>
    <row r="356" spans="1:24" x14ac:dyDescent="0.2">
      <c r="A356" s="54">
        <v>44242</v>
      </c>
      <c r="B356" s="12">
        <f t="shared" si="122"/>
        <v>17593039638.677532</v>
      </c>
      <c r="C356" s="12">
        <f t="shared" si="121"/>
        <v>837763792.31797791</v>
      </c>
      <c r="M356" s="14">
        <f t="shared" si="123"/>
        <v>32820492.630049229</v>
      </c>
      <c r="X356" s="50">
        <f t="shared" si="120"/>
        <v>341122185.62280035</v>
      </c>
    </row>
    <row r="357" spans="1:24" x14ac:dyDescent="0.2">
      <c r="A357" s="54">
        <v>44243</v>
      </c>
      <c r="B357" s="12">
        <f t="shared" si="122"/>
        <v>18472691620.611408</v>
      </c>
      <c r="C357" s="12">
        <f t="shared" si="121"/>
        <v>879651981.93387604</v>
      </c>
      <c r="M357" s="14">
        <f t="shared" si="123"/>
        <v>34461517.261551671</v>
      </c>
      <c r="X357" s="50">
        <f t="shared" si="120"/>
        <v>358178294.90394044</v>
      </c>
    </row>
    <row r="358" spans="1:24" x14ac:dyDescent="0.2">
      <c r="A358" s="54">
        <v>44244</v>
      </c>
      <c r="B358" s="12">
        <f t="shared" si="122"/>
        <v>19396326201.641979</v>
      </c>
      <c r="C358" s="12">
        <f t="shared" si="121"/>
        <v>923634581.03057098</v>
      </c>
      <c r="M358" s="14">
        <f t="shared" si="123"/>
        <v>36184593.124629214</v>
      </c>
      <c r="X358" s="50">
        <f t="shared" si="120"/>
        <v>376087209.64913744</v>
      </c>
    </row>
    <row r="359" spans="1:24" x14ac:dyDescent="0.2">
      <c r="A359" s="54">
        <v>44245</v>
      </c>
      <c r="B359" s="12">
        <f t="shared" si="122"/>
        <v>20366142511.724079</v>
      </c>
      <c r="C359" s="12">
        <f t="shared" si="121"/>
        <v>969816310.08209991</v>
      </c>
      <c r="M359" s="14">
        <f t="shared" si="123"/>
        <v>37993822.780860715</v>
      </c>
      <c r="X359" s="50">
        <f t="shared" si="120"/>
        <v>394891570.13159436</v>
      </c>
    </row>
    <row r="360" spans="1:24" x14ac:dyDescent="0.2">
      <c r="A360" s="54">
        <v>44246</v>
      </c>
      <c r="B360" s="12">
        <f t="shared" si="122"/>
        <v>21384449637.310284</v>
      </c>
      <c r="C360" s="12">
        <f t="shared" si="121"/>
        <v>1018307125.5862045</v>
      </c>
      <c r="M360" s="14">
        <f t="shared" si="123"/>
        <v>39893513.919903755</v>
      </c>
      <c r="X360" s="50">
        <f t="shared" si="120"/>
        <v>414636148.63817406</v>
      </c>
    </row>
    <row r="361" spans="1:24" x14ac:dyDescent="0.2">
      <c r="A361" s="54">
        <v>44247</v>
      </c>
      <c r="B361" s="12">
        <f t="shared" si="122"/>
        <v>22453672119.1758</v>
      </c>
      <c r="C361" s="12">
        <f t="shared" si="121"/>
        <v>1069222481.8655167</v>
      </c>
      <c r="M361" s="14">
        <f t="shared" si="123"/>
        <v>41888189.6158989</v>
      </c>
      <c r="X361" s="50">
        <f t="shared" si="120"/>
        <v>435367956.07008278</v>
      </c>
    </row>
    <row r="362" spans="1:24" x14ac:dyDescent="0.2">
      <c r="A362" s="54">
        <v>44248</v>
      </c>
      <c r="B362" s="12">
        <f t="shared" si="122"/>
        <v>23576355725.13459</v>
      </c>
      <c r="C362" s="12">
        <f t="shared" si="121"/>
        <v>1122683605.9587898</v>
      </c>
      <c r="M362" s="14">
        <f t="shared" si="123"/>
        <v>43982599.096693806</v>
      </c>
      <c r="X362" s="50">
        <f t="shared" si="120"/>
        <v>457136353.87358689</v>
      </c>
    </row>
    <row r="363" spans="1:24" x14ac:dyDescent="0.2">
      <c r="A363" s="54">
        <v>44249</v>
      </c>
      <c r="B363" s="12">
        <f t="shared" si="122"/>
        <v>24755173511.391319</v>
      </c>
      <c r="C363" s="12">
        <f t="shared" si="121"/>
        <v>1178817786.2567291</v>
      </c>
      <c r="M363" s="14">
        <f t="shared" si="123"/>
        <v>46181729.051528551</v>
      </c>
      <c r="X363" s="50">
        <f t="shared" si="120"/>
        <v>479993171.56726629</v>
      </c>
    </row>
    <row r="364" spans="1:24" x14ac:dyDescent="0.2">
      <c r="A364" s="54">
        <v>44250</v>
      </c>
      <c r="B364" s="12">
        <f t="shared" si="122"/>
        <v>25992932186.960888</v>
      </c>
      <c r="C364" s="12">
        <f t="shared" si="121"/>
        <v>1237758675.5695686</v>
      </c>
      <c r="M364" s="14">
        <f t="shared" si="123"/>
        <v>48490815.504105002</v>
      </c>
      <c r="X364" s="50">
        <f t="shared" si="120"/>
        <v>503992830.14562964</v>
      </c>
    </row>
    <row r="365" spans="1:24" x14ac:dyDescent="0.2">
      <c r="A365" s="54">
        <v>44251</v>
      </c>
      <c r="B365" s="12">
        <f t="shared" si="122"/>
        <v>27292578796.308933</v>
      </c>
      <c r="C365" s="12">
        <f t="shared" si="121"/>
        <v>1299646609.3480453</v>
      </c>
      <c r="M365" s="14">
        <f t="shared" si="123"/>
        <v>50915356.279310226</v>
      </c>
      <c r="X365" s="50">
        <f t="shared" si="120"/>
        <v>529192471.65291107</v>
      </c>
    </row>
    <row r="366" spans="1:24" x14ac:dyDescent="0.2">
      <c r="A366" s="54">
        <v>44252</v>
      </c>
      <c r="B366" s="12">
        <f t="shared" si="122"/>
        <v>28657207736.124382</v>
      </c>
      <c r="C366" s="12">
        <f t="shared" si="121"/>
        <v>1364628939.8154488</v>
      </c>
      <c r="M366" s="14">
        <f t="shared" si="123"/>
        <v>53461124.093275838</v>
      </c>
      <c r="X366" s="50">
        <f t="shared" si="120"/>
        <v>555652095.2355566</v>
      </c>
    </row>
    <row r="367" spans="1:24" x14ac:dyDescent="0.2">
      <c r="A367" s="54">
        <v>44253</v>
      </c>
      <c r="B367" s="12">
        <f t="shared" si="122"/>
        <v>30090068122.930603</v>
      </c>
      <c r="C367" s="12">
        <f t="shared" si="121"/>
        <v>1432860386.806221</v>
      </c>
      <c r="M367" s="14">
        <f t="shared" si="123"/>
        <v>56134180.297939494</v>
      </c>
      <c r="X367" s="50">
        <f t="shared" si="120"/>
        <v>583434699.99733448</v>
      </c>
    </row>
    <row r="368" spans="1:24" x14ac:dyDescent="0.2">
      <c r="A368" s="54">
        <v>44254</v>
      </c>
      <c r="B368" s="12">
        <f t="shared" si="122"/>
        <v>31594571529.077133</v>
      </c>
      <c r="C368" s="12">
        <f t="shared" si="121"/>
        <v>1504503406.1465302</v>
      </c>
      <c r="M368" s="14">
        <f t="shared" si="123"/>
        <v>58940889.312836461</v>
      </c>
      <c r="X368" s="50">
        <f t="shared" si="120"/>
        <v>612606434.99720109</v>
      </c>
    </row>
    <row r="369" spans="1:24" x14ac:dyDescent="0.2">
      <c r="A369" s="54">
        <v>44255</v>
      </c>
      <c r="B369" s="12">
        <f t="shared" si="122"/>
        <v>33174300105.530991</v>
      </c>
      <c r="C369" s="12">
        <f t="shared" si="121"/>
        <v>1579728576.4538574</v>
      </c>
      <c r="M369" s="14">
        <f t="shared" si="123"/>
        <v>61887933.778478436</v>
      </c>
      <c r="X369" s="50">
        <f t="shared" si="120"/>
        <v>643236756.74706125</v>
      </c>
    </row>
    <row r="370" spans="1:24" x14ac:dyDescent="0.2">
      <c r="A370" s="54">
        <v>44256</v>
      </c>
      <c r="B370" s="12">
        <f t="shared" si="122"/>
        <v>34833015110.807541</v>
      </c>
      <c r="C370" s="12">
        <f t="shared" si="121"/>
        <v>1658715005.2765503</v>
      </c>
      <c r="M370" s="14">
        <f t="shared" si="123"/>
        <v>64982330.467402272</v>
      </c>
      <c r="X370" s="50">
        <f t="shared" si="120"/>
        <v>675398594.58441424</v>
      </c>
    </row>
    <row r="371" spans="1:24" x14ac:dyDescent="0.2">
      <c r="A371" s="54">
        <v>44257</v>
      </c>
      <c r="B371" s="12">
        <f t="shared" si="122"/>
        <v>36574665866.347923</v>
      </c>
      <c r="C371" s="12">
        <f t="shared" si="121"/>
        <v>1741650755.5403824</v>
      </c>
      <c r="M371" s="14">
        <f t="shared" si="123"/>
        <v>68231446.990772441</v>
      </c>
      <c r="X371" s="50">
        <f t="shared" si="120"/>
        <v>709168524.31363511</v>
      </c>
    </row>
    <row r="372" spans="1:24" x14ac:dyDescent="0.2">
      <c r="A372" s="54">
        <v>44258</v>
      </c>
      <c r="B372" s="12">
        <f t="shared" si="122"/>
        <v>38403399159.665321</v>
      </c>
      <c r="C372" s="12">
        <f t="shared" si="121"/>
        <v>1828733293.3173981</v>
      </c>
      <c r="M372" s="14">
        <f t="shared" si="123"/>
        <v>71643019.34031105</v>
      </c>
      <c r="X372" s="50">
        <f t="shared" si="120"/>
        <v>744626950.5293169</v>
      </c>
    </row>
    <row r="373" spans="1:24" x14ac:dyDescent="0.2">
      <c r="A373" s="54">
        <v>44259</v>
      </c>
      <c r="B373" s="12">
        <f t="shared" si="122"/>
        <v>40323569117.64859</v>
      </c>
      <c r="C373" s="12">
        <f t="shared" si="121"/>
        <v>1920169957.9832687</v>
      </c>
      <c r="M373" s="14">
        <f t="shared" si="123"/>
        <v>75225170.307326511</v>
      </c>
      <c r="X373" s="50">
        <f t="shared" si="120"/>
        <v>781858298.05578279</v>
      </c>
    </row>
    <row r="374" spans="1:24" x14ac:dyDescent="0.2">
      <c r="A374" s="54">
        <v>44260</v>
      </c>
      <c r="B374" s="12">
        <f t="shared" si="122"/>
        <v>42339747573.531021</v>
      </c>
      <c r="C374" s="12">
        <f t="shared" si="121"/>
        <v>2016178455.882431</v>
      </c>
      <c r="M374" s="14">
        <f t="shared" si="123"/>
        <v>78986428.822692871</v>
      </c>
      <c r="X374" s="50">
        <f t="shared" si="120"/>
        <v>820951212.95857191</v>
      </c>
    </row>
    <row r="375" spans="1:24" x14ac:dyDescent="0.2">
      <c r="A375" s="54">
        <v>44261</v>
      </c>
      <c r="B375" s="12">
        <f t="shared" si="122"/>
        <v>44456734952.207573</v>
      </c>
      <c r="C375" s="12">
        <f t="shared" si="121"/>
        <v>2116987378.6765518</v>
      </c>
      <c r="M375" s="14">
        <f t="shared" si="123"/>
        <v>82935750.263827518</v>
      </c>
      <c r="X375" s="50">
        <f t="shared" si="120"/>
        <v>861998773.60650063</v>
      </c>
    </row>
    <row r="376" spans="1:24" x14ac:dyDescent="0.2">
      <c r="A376" s="54">
        <v>44262</v>
      </c>
      <c r="B376" s="12">
        <f t="shared" si="122"/>
        <v>46679571699.817955</v>
      </c>
      <c r="C376" s="12">
        <f t="shared" si="121"/>
        <v>2222836747.6103821</v>
      </c>
      <c r="M376" s="14">
        <f t="shared" si="123"/>
        <v>87082537.777019128</v>
      </c>
      <c r="X376" s="50">
        <f t="shared" si="120"/>
        <v>905098712.2868259</v>
      </c>
    </row>
    <row r="377" spans="1:24" x14ac:dyDescent="0.2">
      <c r="A377" s="54">
        <v>44263</v>
      </c>
      <c r="B377" s="12">
        <f t="shared" si="122"/>
        <v>49013550284.808853</v>
      </c>
      <c r="C377" s="12">
        <f t="shared" si="121"/>
        <v>2333978584.9908981</v>
      </c>
      <c r="M377" s="14">
        <f t="shared" si="123"/>
        <v>91436664.665869907</v>
      </c>
      <c r="X377" s="50">
        <f t="shared" si="120"/>
        <v>950353647.90116727</v>
      </c>
    </row>
    <row r="378" spans="1:24" x14ac:dyDescent="0.2">
      <c r="A378" s="54">
        <v>44264</v>
      </c>
      <c r="B378" s="12">
        <f t="shared" si="122"/>
        <v>51464227799.049301</v>
      </c>
      <c r="C378" s="12">
        <f t="shared" si="121"/>
        <v>2450677514.240448</v>
      </c>
      <c r="M378" s="14">
        <f t="shared" si="123"/>
        <v>96008497.89916344</v>
      </c>
      <c r="X378" s="50">
        <f t="shared" si="120"/>
        <v>997871330.29622579</v>
      </c>
    </row>
    <row r="379" spans="1:24" x14ac:dyDescent="0.2">
      <c r="A379" s="54">
        <v>44265</v>
      </c>
      <c r="B379" s="12">
        <f t="shared" si="122"/>
        <v>54037439189.00177</v>
      </c>
      <c r="C379" s="12">
        <f t="shared" si="121"/>
        <v>2573211389.9524689</v>
      </c>
      <c r="M379" s="14">
        <f t="shared" si="123"/>
        <v>100808922.79412156</v>
      </c>
      <c r="X379" s="50">
        <f t="shared" si="120"/>
        <v>1047764896.8110371</v>
      </c>
    </row>
    <row r="380" spans="1:24" x14ac:dyDescent="0.2">
      <c r="A380" s="54">
        <v>44266</v>
      </c>
      <c r="B380" s="12">
        <f t="shared" si="122"/>
        <v>56739311148.451859</v>
      </c>
      <c r="C380" s="12">
        <f t="shared" si="121"/>
        <v>2701871959.4500885</v>
      </c>
      <c r="M380" s="14">
        <f t="shared" si="123"/>
        <v>105849368.93382759</v>
      </c>
      <c r="X380" s="50">
        <f t="shared" si="120"/>
        <v>1100153141.6515889</v>
      </c>
    </row>
    <row r="381" spans="1:24" x14ac:dyDescent="0.2">
      <c r="A381" s="54">
        <v>44267</v>
      </c>
      <c r="B381" s="12">
        <f t="shared" si="122"/>
        <v>59576276705.874451</v>
      </c>
      <c r="C381" s="12">
        <f t="shared" si="121"/>
        <v>2836965557.4225922</v>
      </c>
      <c r="M381" s="14">
        <f t="shared" si="123"/>
        <v>111141837.38051911</v>
      </c>
      <c r="X381" s="50">
        <f t="shared" si="120"/>
        <v>1155160798.7341685</v>
      </c>
    </row>
    <row r="382" spans="1:24" x14ac:dyDescent="0.2">
      <c r="A382" s="54">
        <v>44268</v>
      </c>
      <c r="B382" s="12">
        <f t="shared" si="122"/>
        <v>62555090541.168175</v>
      </c>
      <c r="C382" s="12">
        <f t="shared" si="121"/>
        <v>2978813835.2937241</v>
      </c>
      <c r="M382" s="14">
        <f t="shared" si="123"/>
        <v>116698929.24954492</v>
      </c>
      <c r="X382" s="50">
        <f t="shared" si="120"/>
        <v>1212918838.6708767</v>
      </c>
    </row>
    <row r="383" spans="1:24" x14ac:dyDescent="0.2">
      <c r="A383" s="54">
        <v>44269</v>
      </c>
      <c r="B383" s="12">
        <f t="shared" si="122"/>
        <v>65682845068.226585</v>
      </c>
      <c r="C383" s="12">
        <f t="shared" si="121"/>
        <v>3127754527.0584106</v>
      </c>
      <c r="M383" s="14">
        <f t="shared" si="123"/>
        <v>122533875.71202241</v>
      </c>
      <c r="X383" s="50">
        <f t="shared" si="120"/>
        <v>1273564780.6044207</v>
      </c>
    </row>
    <row r="384" spans="1:24" x14ac:dyDescent="0.2">
      <c r="A384" s="54">
        <v>44270</v>
      </c>
      <c r="B384" s="12">
        <f t="shared" si="122"/>
        <v>68966987321.637924</v>
      </c>
      <c r="C384" s="12">
        <f t="shared" si="121"/>
        <v>3284142253.4113388</v>
      </c>
      <c r="M384" s="14">
        <f t="shared" si="123"/>
        <v>128660569.49762344</v>
      </c>
      <c r="X384" s="50">
        <f t="shared" si="120"/>
        <v>1337243019.6346419</v>
      </c>
    </row>
    <row r="385" spans="1:24" x14ac:dyDescent="0.2">
      <c r="A385" s="54">
        <v>44271</v>
      </c>
      <c r="B385" s="12">
        <f t="shared" si="122"/>
        <v>72415336687.719818</v>
      </c>
      <c r="C385" s="12">
        <f t="shared" si="121"/>
        <v>3448349366.0818939</v>
      </c>
      <c r="M385" s="14">
        <f t="shared" si="123"/>
        <v>135093597.97250444</v>
      </c>
      <c r="X385" s="50">
        <f t="shared" si="120"/>
        <v>1404105170.6163738</v>
      </c>
    </row>
    <row r="386" spans="1:24" x14ac:dyDescent="0.2">
      <c r="A386" s="54">
        <v>44272</v>
      </c>
      <c r="B386" s="12">
        <f t="shared" si="122"/>
        <v>76036103522.10582</v>
      </c>
      <c r="C386" s="12">
        <f t="shared" si="121"/>
        <v>3620766834.3860016</v>
      </c>
      <c r="M386" s="14">
        <f t="shared" si="123"/>
        <v>141848277.8711296</v>
      </c>
      <c r="X386" s="50">
        <f t="shared" ref="X386:X449" si="124">SUM(M373:M386)</f>
        <v>1474310429.1471922</v>
      </c>
    </row>
    <row r="387" spans="1:24" x14ac:dyDescent="0.2">
      <c r="A387" s="54">
        <v>44273</v>
      </c>
      <c r="B387" s="12">
        <f t="shared" si="122"/>
        <v>79837908698.211121</v>
      </c>
      <c r="C387" s="12">
        <f t="shared" si="121"/>
        <v>3801805176.1053009</v>
      </c>
      <c r="M387" s="14">
        <f t="shared" si="123"/>
        <v>148940691.7646862</v>
      </c>
      <c r="X387" s="50">
        <f t="shared" si="124"/>
        <v>1548025950.604552</v>
      </c>
    </row>
    <row r="388" spans="1:24" x14ac:dyDescent="0.2">
      <c r="A388" s="54">
        <v>44274</v>
      </c>
      <c r="B388" s="12">
        <f t="shared" si="122"/>
        <v>83829804133.121674</v>
      </c>
      <c r="C388" s="12">
        <f t="shared" si="121"/>
        <v>3991895434.910553</v>
      </c>
      <c r="M388" s="14">
        <f t="shared" si="123"/>
        <v>156387726.35292053</v>
      </c>
      <c r="X388" s="50">
        <f t="shared" si="124"/>
        <v>1625427248.1347797</v>
      </c>
    </row>
    <row r="389" spans="1:24" x14ac:dyDescent="0.2">
      <c r="A389" s="54">
        <v>44275</v>
      </c>
      <c r="B389" s="12">
        <f t="shared" si="122"/>
        <v>88021294339.777756</v>
      </c>
      <c r="C389" s="12">
        <f t="shared" si="121"/>
        <v>4191490206.6560822</v>
      </c>
      <c r="M389" s="14">
        <f t="shared" si="123"/>
        <v>164207112.67056695</v>
      </c>
      <c r="X389" s="50">
        <f t="shared" si="124"/>
        <v>1706698610.5415192</v>
      </c>
    </row>
    <row r="390" spans="1:24" x14ac:dyDescent="0.2">
      <c r="A390" s="54">
        <v>44276</v>
      </c>
      <c r="B390" s="12">
        <f t="shared" si="122"/>
        <v>92422359056.766647</v>
      </c>
      <c r="C390" s="12">
        <f t="shared" si="121"/>
        <v>4401064716.9888916</v>
      </c>
      <c r="M390" s="14">
        <f t="shared" si="123"/>
        <v>172417468.3040947</v>
      </c>
      <c r="X390" s="50">
        <f t="shared" si="124"/>
        <v>1792033541.0685949</v>
      </c>
    </row>
    <row r="391" spans="1:24" x14ac:dyDescent="0.2">
      <c r="A391" s="54">
        <v>44277</v>
      </c>
      <c r="B391" s="12">
        <f t="shared" si="122"/>
        <v>97043477009.60498</v>
      </c>
      <c r="C391" s="12">
        <f t="shared" si="121"/>
        <v>4621117952.8383331</v>
      </c>
      <c r="M391" s="14">
        <f t="shared" si="123"/>
        <v>181038341.71930009</v>
      </c>
      <c r="X391" s="50">
        <f t="shared" si="124"/>
        <v>1881635218.122025</v>
      </c>
    </row>
    <row r="392" spans="1:24" x14ac:dyDescent="0.2">
      <c r="A392" s="54">
        <v>44278</v>
      </c>
      <c r="B392" s="12">
        <f t="shared" si="122"/>
        <v>101895650860.08524</v>
      </c>
      <c r="C392" s="12">
        <f t="shared" si="121"/>
        <v>4852173850.4802551</v>
      </c>
      <c r="M392" s="14">
        <f t="shared" si="123"/>
        <v>190090258.80526507</v>
      </c>
      <c r="X392" s="50">
        <f t="shared" si="124"/>
        <v>1975716979.0281267</v>
      </c>
    </row>
    <row r="393" spans="1:24" x14ac:dyDescent="0.2">
      <c r="A393" s="54">
        <v>44279</v>
      </c>
      <c r="B393" s="12">
        <f t="shared" si="122"/>
        <v>106990433403.08951</v>
      </c>
      <c r="C393" s="12">
        <f t="shared" si="121"/>
        <v>5094782543.0042725</v>
      </c>
      <c r="M393" s="14">
        <f t="shared" si="123"/>
        <v>199594771.74552765</v>
      </c>
      <c r="X393" s="50">
        <f t="shared" si="124"/>
        <v>2074502827.9795332</v>
      </c>
    </row>
    <row r="394" spans="1:24" x14ac:dyDescent="0.2">
      <c r="A394" s="54">
        <v>44280</v>
      </c>
      <c r="B394" s="12">
        <f t="shared" si="122"/>
        <v>112339955073.24399</v>
      </c>
      <c r="C394" s="12">
        <f t="shared" si="121"/>
        <v>5349521670.15448</v>
      </c>
      <c r="M394" s="14">
        <f t="shared" si="123"/>
        <v>209574510.33280411</v>
      </c>
      <c r="X394" s="50">
        <f t="shared" si="124"/>
        <v>2178227969.3785095</v>
      </c>
    </row>
    <row r="395" spans="1:24" x14ac:dyDescent="0.2">
      <c r="A395" s="54">
        <v>44281</v>
      </c>
      <c r="B395" s="12">
        <f t="shared" si="122"/>
        <v>117956952826.90619</v>
      </c>
      <c r="C395" s="12">
        <f t="shared" si="121"/>
        <v>5616997753.6622009</v>
      </c>
      <c r="M395" s="14">
        <f t="shared" si="123"/>
        <v>220053235.8494446</v>
      </c>
      <c r="X395" s="50">
        <f t="shared" si="124"/>
        <v>2287139367.847435</v>
      </c>
    </row>
    <row r="396" spans="1:24" x14ac:dyDescent="0.2">
      <c r="A396" s="54">
        <v>44282</v>
      </c>
      <c r="B396" s="12">
        <f t="shared" si="122"/>
        <v>123854800468.25151</v>
      </c>
      <c r="C396" s="12">
        <f t="shared" si="121"/>
        <v>5897847641.3453217</v>
      </c>
      <c r="M396" s="14">
        <f t="shared" si="123"/>
        <v>231055897.64191666</v>
      </c>
      <c r="X396" s="50">
        <f t="shared" si="124"/>
        <v>2401496336.2398067</v>
      </c>
    </row>
    <row r="397" spans="1:24" x14ac:dyDescent="0.2">
      <c r="A397" s="54">
        <v>44283</v>
      </c>
      <c r="B397" s="12">
        <f t="shared" si="122"/>
        <v>130047540491.66409</v>
      </c>
      <c r="C397" s="12">
        <f t="shared" si="121"/>
        <v>6192740023.4125824</v>
      </c>
      <c r="M397" s="14">
        <f t="shared" si="123"/>
        <v>242608692.52401277</v>
      </c>
      <c r="X397" s="50">
        <f t="shared" si="124"/>
        <v>2521571153.0517964</v>
      </c>
    </row>
    <row r="398" spans="1:24" x14ac:dyDescent="0.2">
      <c r="A398" s="54">
        <v>44284</v>
      </c>
      <c r="B398" s="12">
        <f t="shared" si="122"/>
        <v>136549917516.2473</v>
      </c>
      <c r="C398" s="12">
        <f t="shared" si="121"/>
        <v>6502377024.5832062</v>
      </c>
      <c r="M398" s="14">
        <f t="shared" si="123"/>
        <v>254739127.15021363</v>
      </c>
      <c r="X398" s="50">
        <f t="shared" si="124"/>
        <v>2647649710.7043867</v>
      </c>
    </row>
    <row r="399" spans="1:24" x14ac:dyDescent="0.2">
      <c r="A399" s="54">
        <v>44285</v>
      </c>
      <c r="B399" s="12">
        <f t="shared" si="122"/>
        <v>143377413392.05966</v>
      </c>
      <c r="C399" s="12">
        <f t="shared" si="121"/>
        <v>6827495875.8123627</v>
      </c>
      <c r="M399" s="14">
        <f t="shared" si="123"/>
        <v>267476083.50772402</v>
      </c>
      <c r="X399" s="50">
        <f t="shared" si="124"/>
        <v>2780032196.2396069</v>
      </c>
    </row>
    <row r="400" spans="1:24" x14ac:dyDescent="0.2">
      <c r="A400" s="54">
        <v>44286</v>
      </c>
      <c r="B400" s="12">
        <f t="shared" si="122"/>
        <v>150546284061.66266</v>
      </c>
      <c r="C400" s="12">
        <f t="shared" si="121"/>
        <v>7168870669.6029968</v>
      </c>
      <c r="M400" s="14">
        <f t="shared" si="123"/>
        <v>280849887.68311006</v>
      </c>
      <c r="X400" s="50">
        <f t="shared" si="124"/>
        <v>2919033806.0515871</v>
      </c>
    </row>
    <row r="401" spans="1:24" x14ac:dyDescent="0.2">
      <c r="A401" s="54">
        <v>44287</v>
      </c>
      <c r="B401" s="12">
        <f t="shared" si="122"/>
        <v>158073598264.74579</v>
      </c>
      <c r="C401" s="12">
        <f t="shared" si="121"/>
        <v>7527314203.0831299</v>
      </c>
      <c r="M401" s="14">
        <f t="shared" si="123"/>
        <v>294892382.06726611</v>
      </c>
      <c r="X401" s="50">
        <f t="shared" si="124"/>
        <v>3064985496.354167</v>
      </c>
    </row>
    <row r="402" spans="1:24" x14ac:dyDescent="0.2">
      <c r="A402" s="54">
        <v>44288</v>
      </c>
      <c r="B402" s="12">
        <f t="shared" si="122"/>
        <v>165977278177.98309</v>
      </c>
      <c r="C402" s="12">
        <f t="shared" si="121"/>
        <v>7903679913.2373047</v>
      </c>
      <c r="M402" s="14">
        <f t="shared" si="123"/>
        <v>309637001.17062914</v>
      </c>
      <c r="X402" s="50">
        <f t="shared" si="124"/>
        <v>3218234771.1718755</v>
      </c>
    </row>
    <row r="403" spans="1:24" x14ac:dyDescent="0.2">
      <c r="A403" s="54">
        <v>44289</v>
      </c>
      <c r="B403" s="12">
        <f t="shared" si="122"/>
        <v>174276142086.88226</v>
      </c>
      <c r="C403" s="12">
        <f t="shared" si="121"/>
        <v>8298863908.8991699</v>
      </c>
      <c r="M403" s="14">
        <f t="shared" si="123"/>
        <v>325118851.22916031</v>
      </c>
      <c r="X403" s="50">
        <f t="shared" si="124"/>
        <v>3379146509.7304688</v>
      </c>
    </row>
    <row r="404" spans="1:24" x14ac:dyDescent="0.2">
      <c r="A404" s="54">
        <v>44290</v>
      </c>
      <c r="B404" s="12">
        <f t="shared" si="122"/>
        <v>182989949191.22638</v>
      </c>
      <c r="C404" s="12">
        <f t="shared" si="121"/>
        <v>8713807104.3441162</v>
      </c>
      <c r="M404" s="14">
        <f t="shared" si="123"/>
        <v>341374793.79061818</v>
      </c>
      <c r="X404" s="50">
        <f t="shared" si="124"/>
        <v>3548103835.2169924</v>
      </c>
    </row>
    <row r="405" spans="1:24" x14ac:dyDescent="0.2">
      <c r="A405" s="54">
        <v>44291</v>
      </c>
      <c r="B405" s="12">
        <f t="shared" si="122"/>
        <v>192139446650.78772</v>
      </c>
      <c r="C405" s="12">
        <f t="shared" si="121"/>
        <v>9149497459.5613403</v>
      </c>
      <c r="M405" s="14">
        <f t="shared" si="123"/>
        <v>358443533.48014987</v>
      </c>
      <c r="X405" s="50">
        <f t="shared" si="124"/>
        <v>3725509026.9778419</v>
      </c>
    </row>
    <row r="406" spans="1:24" x14ac:dyDescent="0.2">
      <c r="A406" s="54">
        <v>44292</v>
      </c>
      <c r="B406" s="12">
        <f t="shared" si="122"/>
        <v>201746418983.32712</v>
      </c>
      <c r="C406" s="12">
        <f t="shared" si="121"/>
        <v>9606972332.5393982</v>
      </c>
      <c r="M406" s="14">
        <f t="shared" si="123"/>
        <v>376365710.15415651</v>
      </c>
      <c r="X406" s="50">
        <f t="shared" si="124"/>
        <v>3911784478.3267331</v>
      </c>
    </row>
    <row r="407" spans="1:24" x14ac:dyDescent="0.2">
      <c r="A407" s="54">
        <v>44293</v>
      </c>
      <c r="B407" s="12">
        <f t="shared" si="122"/>
        <v>211833739932.49347</v>
      </c>
      <c r="C407" s="12">
        <f t="shared" si="121"/>
        <v>10087320949.166351</v>
      </c>
      <c r="M407" s="14">
        <f t="shared" si="123"/>
        <v>395183995.66186523</v>
      </c>
      <c r="X407" s="50">
        <f t="shared" si="124"/>
        <v>4107373702.2430711</v>
      </c>
    </row>
    <row r="408" spans="1:24" x14ac:dyDescent="0.2">
      <c r="A408" s="54">
        <v>44294</v>
      </c>
      <c r="B408" s="12">
        <f t="shared" si="122"/>
        <v>222425426929.11816</v>
      </c>
      <c r="C408" s="12">
        <f t="shared" si="121"/>
        <v>10591686996.624695</v>
      </c>
      <c r="M408" s="14">
        <f t="shared" si="123"/>
        <v>414943195.44495851</v>
      </c>
      <c r="X408" s="50">
        <f t="shared" si="124"/>
        <v>4312742387.3552256</v>
      </c>
    </row>
    <row r="409" spans="1:24" x14ac:dyDescent="0.2">
      <c r="A409" s="54">
        <v>44295</v>
      </c>
      <c r="B409" s="12">
        <f t="shared" si="122"/>
        <v>233546698275.5741</v>
      </c>
      <c r="C409" s="12">
        <f t="shared" si="121"/>
        <v>11121271346.455933</v>
      </c>
      <c r="M409" s="14">
        <f t="shared" si="123"/>
        <v>435690355.21720582</v>
      </c>
      <c r="X409" s="50">
        <f t="shared" si="124"/>
        <v>4528379506.7229862</v>
      </c>
    </row>
    <row r="410" spans="1:24" x14ac:dyDescent="0.2">
      <c r="A410" s="54">
        <v>44296</v>
      </c>
      <c r="B410" s="12">
        <f t="shared" si="122"/>
        <v>245224033189.35281</v>
      </c>
      <c r="C410" s="12">
        <f t="shared" si="121"/>
        <v>11677334913.778717</v>
      </c>
      <c r="M410" s="14">
        <f t="shared" si="123"/>
        <v>457474872.97806704</v>
      </c>
      <c r="X410" s="50">
        <f t="shared" si="124"/>
        <v>4754798482.0591373</v>
      </c>
    </row>
    <row r="411" spans="1:24" x14ac:dyDescent="0.2">
      <c r="A411" s="54">
        <v>44297</v>
      </c>
      <c r="B411" s="12">
        <f t="shared" si="122"/>
        <v>257485234848.82047</v>
      </c>
      <c r="C411" s="12">
        <f t="shared" si="121"/>
        <v>12261201659.467651</v>
      </c>
      <c r="M411" s="14">
        <f t="shared" si="123"/>
        <v>480348616.62696993</v>
      </c>
      <c r="X411" s="50">
        <f t="shared" si="124"/>
        <v>4992538406.1620951</v>
      </c>
    </row>
    <row r="412" spans="1:24" x14ac:dyDescent="0.2">
      <c r="A412" s="54">
        <v>44298</v>
      </c>
      <c r="B412" s="12">
        <f t="shared" si="122"/>
        <v>270359496591.26151</v>
      </c>
      <c r="C412" s="12">
        <f t="shared" si="121"/>
        <v>12874261742.44104</v>
      </c>
      <c r="M412" s="14">
        <f t="shared" si="123"/>
        <v>504366047.45831758</v>
      </c>
      <c r="X412" s="50">
        <f t="shared" si="124"/>
        <v>5242165326.4701986</v>
      </c>
    </row>
    <row r="413" spans="1:24" x14ac:dyDescent="0.2">
      <c r="A413" s="54">
        <v>44299</v>
      </c>
      <c r="B413" s="12">
        <f t="shared" si="122"/>
        <v>283877471420.82458</v>
      </c>
      <c r="C413" s="12">
        <f t="shared" si="121"/>
        <v>13517974829.56308</v>
      </c>
      <c r="M413" s="14">
        <f t="shared" si="123"/>
        <v>529584349.83123475</v>
      </c>
      <c r="X413" s="50">
        <f t="shared" si="124"/>
        <v>5504273592.7937098</v>
      </c>
    </row>
    <row r="414" spans="1:24" x14ac:dyDescent="0.2">
      <c r="A414" s="54">
        <v>44300</v>
      </c>
      <c r="B414" s="12">
        <f t="shared" si="122"/>
        <v>298071344991.86584</v>
      </c>
      <c r="C414" s="12">
        <f t="shared" si="121"/>
        <v>14193873571.04126</v>
      </c>
      <c r="M414" s="14">
        <f t="shared" si="123"/>
        <v>556063567.3227967</v>
      </c>
      <c r="X414" s="50">
        <f t="shared" si="124"/>
        <v>5779487272.4333963</v>
      </c>
    </row>
    <row r="415" spans="1:24" x14ac:dyDescent="0.2">
      <c r="A415" s="54">
        <v>44301</v>
      </c>
      <c r="B415" s="12">
        <f t="shared" si="122"/>
        <v>312974912241.45917</v>
      </c>
      <c r="C415" s="12">
        <f t="shared" si="121"/>
        <v>14903567249.593323</v>
      </c>
      <c r="M415" s="14">
        <f t="shared" si="123"/>
        <v>583866745.68893588</v>
      </c>
      <c r="X415" s="50">
        <f t="shared" si="124"/>
        <v>6068461636.0550661</v>
      </c>
    </row>
    <row r="416" spans="1:24" x14ac:dyDescent="0.2">
      <c r="A416" s="54">
        <v>44302</v>
      </c>
      <c r="B416" s="12">
        <f t="shared" si="122"/>
        <v>328623657853.53217</v>
      </c>
      <c r="C416" s="12">
        <f t="shared" si="121"/>
        <v>15648745612.072998</v>
      </c>
      <c r="M416" s="14">
        <f t="shared" si="123"/>
        <v>613060082.97338259</v>
      </c>
      <c r="X416" s="50">
        <f t="shared" si="124"/>
        <v>6371884717.8578196</v>
      </c>
    </row>
    <row r="417" spans="1:24" x14ac:dyDescent="0.2">
      <c r="A417" s="54">
        <v>44303</v>
      </c>
      <c r="B417" s="12">
        <f t="shared" si="122"/>
        <v>345054840746.2088</v>
      </c>
      <c r="C417" s="12">
        <f t="shared" ref="C417:C480" si="125">B417-B416</f>
        <v>16431182892.676636</v>
      </c>
      <c r="M417" s="14">
        <f t="shared" si="123"/>
        <v>643713087.12205207</v>
      </c>
      <c r="X417" s="50">
        <f t="shared" si="124"/>
        <v>6690478953.7507114</v>
      </c>
    </row>
    <row r="418" spans="1:24" x14ac:dyDescent="0.2">
      <c r="A418" s="54">
        <v>44304</v>
      </c>
      <c r="B418" s="12">
        <f t="shared" ref="B418:B481" si="126">B417*(1+$D$1)</f>
        <v>362307582783.51929</v>
      </c>
      <c r="C418" s="12">
        <f t="shared" si="125"/>
        <v>17252742037.310486</v>
      </c>
      <c r="M418" s="14">
        <f t="shared" ref="M418:M481" si="127">$L$1*$C413</f>
        <v>675898741.47815406</v>
      </c>
      <c r="X418" s="50">
        <f t="shared" si="124"/>
        <v>7025002901.4382477</v>
      </c>
    </row>
    <row r="419" spans="1:24" x14ac:dyDescent="0.2">
      <c r="A419" s="54">
        <v>44305</v>
      </c>
      <c r="B419" s="12">
        <f t="shared" si="126"/>
        <v>380422961922.69525</v>
      </c>
      <c r="C419" s="12">
        <f t="shared" si="125"/>
        <v>18115379139.175964</v>
      </c>
      <c r="M419" s="14">
        <f t="shared" si="127"/>
        <v>709693678.55206299</v>
      </c>
      <c r="X419" s="50">
        <f t="shared" si="124"/>
        <v>7376253046.5101604</v>
      </c>
    </row>
    <row r="420" spans="1:24" x14ac:dyDescent="0.2">
      <c r="A420" s="54">
        <v>44306</v>
      </c>
      <c r="B420" s="12">
        <f t="shared" si="126"/>
        <v>399444110018.83002</v>
      </c>
      <c r="C420" s="12">
        <f t="shared" si="125"/>
        <v>19021148096.134766</v>
      </c>
      <c r="M420" s="14">
        <f t="shared" si="127"/>
        <v>745178362.47966623</v>
      </c>
      <c r="X420" s="50">
        <f t="shared" si="124"/>
        <v>7745065698.8356705</v>
      </c>
    </row>
    <row r="421" spans="1:24" x14ac:dyDescent="0.2">
      <c r="A421" s="54">
        <v>44307</v>
      </c>
      <c r="B421" s="12">
        <f t="shared" si="126"/>
        <v>419416315519.77155</v>
      </c>
      <c r="C421" s="12">
        <f t="shared" si="125"/>
        <v>19972205500.941528</v>
      </c>
      <c r="M421" s="14">
        <f t="shared" si="127"/>
        <v>782437280.60364997</v>
      </c>
      <c r="X421" s="50">
        <f t="shared" si="124"/>
        <v>8132318983.7774553</v>
      </c>
    </row>
    <row r="422" spans="1:24" x14ac:dyDescent="0.2">
      <c r="A422" s="54">
        <v>44308</v>
      </c>
      <c r="B422" s="12">
        <f t="shared" si="126"/>
        <v>440387131295.76013</v>
      </c>
      <c r="C422" s="12">
        <f t="shared" si="125"/>
        <v>20970815775.988586</v>
      </c>
      <c r="M422" s="14">
        <f t="shared" si="127"/>
        <v>821559144.63383186</v>
      </c>
      <c r="X422" s="50">
        <f t="shared" si="124"/>
        <v>8538934932.9663277</v>
      </c>
    </row>
    <row r="423" spans="1:24" x14ac:dyDescent="0.2">
      <c r="A423" s="54">
        <v>44309</v>
      </c>
      <c r="B423" s="12">
        <f t="shared" si="126"/>
        <v>462406487860.54816</v>
      </c>
      <c r="C423" s="12">
        <f t="shared" si="125"/>
        <v>22019356564.788025</v>
      </c>
      <c r="M423" s="14">
        <f t="shared" si="127"/>
        <v>862637101.86552429</v>
      </c>
      <c r="X423" s="50">
        <f t="shared" si="124"/>
        <v>8965881679.614645</v>
      </c>
    </row>
    <row r="424" spans="1:24" x14ac:dyDescent="0.2">
      <c r="A424" s="54">
        <v>44310</v>
      </c>
      <c r="B424" s="12">
        <f t="shared" si="126"/>
        <v>485526812253.57556</v>
      </c>
      <c r="C424" s="12">
        <f t="shared" si="125"/>
        <v>23120324393.027405</v>
      </c>
      <c r="M424" s="14">
        <f t="shared" si="127"/>
        <v>905768956.95879829</v>
      </c>
      <c r="X424" s="50">
        <f t="shared" si="124"/>
        <v>9414175763.595377</v>
      </c>
    </row>
    <row r="425" spans="1:24" x14ac:dyDescent="0.2">
      <c r="A425" s="54">
        <v>44311</v>
      </c>
      <c r="B425" s="12">
        <f t="shared" si="126"/>
        <v>509803152866.25433</v>
      </c>
      <c r="C425" s="12">
        <f t="shared" si="125"/>
        <v>24276340612.678772</v>
      </c>
      <c r="M425" s="14">
        <f t="shared" si="127"/>
        <v>951057404.80673838</v>
      </c>
      <c r="X425" s="50">
        <f t="shared" si="124"/>
        <v>9884884551.7751446</v>
      </c>
    </row>
    <row r="426" spans="1:24" x14ac:dyDescent="0.2">
      <c r="A426" s="54">
        <v>44312</v>
      </c>
      <c r="B426" s="12">
        <f t="shared" si="126"/>
        <v>535293310509.56708</v>
      </c>
      <c r="C426" s="12">
        <f t="shared" si="125"/>
        <v>25490157643.312744</v>
      </c>
      <c r="M426" s="14">
        <f t="shared" si="127"/>
        <v>998610275.04707646</v>
      </c>
      <c r="X426" s="50">
        <f t="shared" si="124"/>
        <v>10379128779.363907</v>
      </c>
    </row>
    <row r="427" spans="1:24" x14ac:dyDescent="0.2">
      <c r="A427" s="54">
        <v>44313</v>
      </c>
      <c r="B427" s="12">
        <f t="shared" si="126"/>
        <v>562057976035.04541</v>
      </c>
      <c r="C427" s="12">
        <f t="shared" si="125"/>
        <v>26764665525.478333</v>
      </c>
      <c r="M427" s="14">
        <f t="shared" si="127"/>
        <v>1048540788.7994294</v>
      </c>
      <c r="X427" s="50">
        <f t="shared" si="124"/>
        <v>10898085218.3321</v>
      </c>
    </row>
    <row r="428" spans="1:24" x14ac:dyDescent="0.2">
      <c r="A428" s="54">
        <v>44314</v>
      </c>
      <c r="B428" s="12">
        <f t="shared" si="126"/>
        <v>590160874836.79773</v>
      </c>
      <c r="C428" s="12">
        <f t="shared" si="125"/>
        <v>28102898801.752319</v>
      </c>
      <c r="M428" s="14">
        <f t="shared" si="127"/>
        <v>1100967828.2394013</v>
      </c>
      <c r="X428" s="50">
        <f t="shared" si="124"/>
        <v>11442989479.248703</v>
      </c>
    </row>
    <row r="429" spans="1:24" x14ac:dyDescent="0.2">
      <c r="A429" s="54">
        <v>44315</v>
      </c>
      <c r="B429" s="12">
        <f t="shared" si="126"/>
        <v>619668918578.6377</v>
      </c>
      <c r="C429" s="12">
        <f t="shared" si="125"/>
        <v>29508043741.839966</v>
      </c>
      <c r="M429" s="14">
        <f t="shared" si="127"/>
        <v>1156016219.6513703</v>
      </c>
      <c r="X429" s="50">
        <f t="shared" si="124"/>
        <v>12015138953.21114</v>
      </c>
    </row>
    <row r="430" spans="1:24" x14ac:dyDescent="0.2">
      <c r="A430" s="54">
        <v>44316</v>
      </c>
      <c r="B430" s="12">
        <f t="shared" si="126"/>
        <v>650652364507.56958</v>
      </c>
      <c r="C430" s="12">
        <f t="shared" si="125"/>
        <v>30983445928.931885</v>
      </c>
      <c r="M430" s="14">
        <f t="shared" si="127"/>
        <v>1213817030.6339386</v>
      </c>
      <c r="X430" s="50">
        <f t="shared" si="124"/>
        <v>12615895900.871695</v>
      </c>
    </row>
    <row r="431" spans="1:24" x14ac:dyDescent="0.2">
      <c r="A431" s="54">
        <v>44317</v>
      </c>
      <c r="B431" s="12">
        <f t="shared" si="126"/>
        <v>683184982732.94812</v>
      </c>
      <c r="C431" s="12">
        <f t="shared" si="125"/>
        <v>32532618225.37854</v>
      </c>
      <c r="M431" s="14">
        <f t="shared" si="127"/>
        <v>1274507882.1656373</v>
      </c>
      <c r="X431" s="50">
        <f t="shared" si="124"/>
        <v>13246690695.915281</v>
      </c>
    </row>
    <row r="432" spans="1:24" x14ac:dyDescent="0.2">
      <c r="A432" s="54">
        <v>44318</v>
      </c>
      <c r="B432" s="12">
        <f t="shared" si="126"/>
        <v>717344231869.59558</v>
      </c>
      <c r="C432" s="12">
        <f t="shared" si="125"/>
        <v>34159249136.647461</v>
      </c>
      <c r="M432" s="14">
        <f t="shared" si="127"/>
        <v>1338233276.2739167</v>
      </c>
      <c r="X432" s="50">
        <f t="shared" si="124"/>
        <v>13909025230.711042</v>
      </c>
    </row>
    <row r="433" spans="1:24" x14ac:dyDescent="0.2">
      <c r="A433" s="54">
        <v>44319</v>
      </c>
      <c r="B433" s="12">
        <f t="shared" si="126"/>
        <v>753211443463.07544</v>
      </c>
      <c r="C433" s="12">
        <f t="shared" si="125"/>
        <v>35867211593.479858</v>
      </c>
      <c r="M433" s="14">
        <f t="shared" si="127"/>
        <v>1405144940.087616</v>
      </c>
      <c r="X433" s="50">
        <f t="shared" si="124"/>
        <v>14604476492.246595</v>
      </c>
    </row>
    <row r="434" spans="1:24" x14ac:dyDescent="0.2">
      <c r="A434" s="54">
        <v>44320</v>
      </c>
      <c r="B434" s="12">
        <f t="shared" si="126"/>
        <v>790872015636.22925</v>
      </c>
      <c r="C434" s="12">
        <f t="shared" si="125"/>
        <v>37660572173.153809</v>
      </c>
      <c r="M434" s="14">
        <f t="shared" si="127"/>
        <v>1475402187.0919983</v>
      </c>
      <c r="X434" s="50">
        <f t="shared" si="124"/>
        <v>15334700316.858929</v>
      </c>
    </row>
    <row r="435" spans="1:24" x14ac:dyDescent="0.2">
      <c r="A435" s="54">
        <v>44321</v>
      </c>
      <c r="B435" s="12">
        <f t="shared" si="126"/>
        <v>830415616418.04077</v>
      </c>
      <c r="C435" s="12">
        <f t="shared" si="125"/>
        <v>39543600781.811523</v>
      </c>
      <c r="M435" s="14">
        <f t="shared" si="127"/>
        <v>1549172296.4465942</v>
      </c>
      <c r="X435" s="50">
        <f t="shared" si="124"/>
        <v>16101435332.701872</v>
      </c>
    </row>
    <row r="436" spans="1:24" x14ac:dyDescent="0.2">
      <c r="A436" s="54">
        <v>44322</v>
      </c>
      <c r="B436" s="12">
        <f t="shared" si="126"/>
        <v>871936397238.94287</v>
      </c>
      <c r="C436" s="12">
        <f t="shared" si="125"/>
        <v>41520780820.9021</v>
      </c>
      <c r="M436" s="14">
        <f t="shared" si="127"/>
        <v>1626630911.2689271</v>
      </c>
      <c r="X436" s="50">
        <f t="shared" si="124"/>
        <v>16906507099.336967</v>
      </c>
    </row>
    <row r="437" spans="1:24" x14ac:dyDescent="0.2">
      <c r="A437" s="54">
        <v>44323</v>
      </c>
      <c r="B437" s="12">
        <f t="shared" si="126"/>
        <v>915533217100.89001</v>
      </c>
      <c r="C437" s="12">
        <f t="shared" si="125"/>
        <v>43596819861.947144</v>
      </c>
      <c r="M437" s="14">
        <f t="shared" si="127"/>
        <v>1707962456.8323731</v>
      </c>
      <c r="X437" s="50">
        <f t="shared" si="124"/>
        <v>17751832454.303818</v>
      </c>
    </row>
    <row r="438" spans="1:24" x14ac:dyDescent="0.2">
      <c r="A438" s="54">
        <v>44324</v>
      </c>
      <c r="B438" s="12">
        <f t="shared" si="126"/>
        <v>961309877955.93457</v>
      </c>
      <c r="C438" s="12">
        <f t="shared" si="125"/>
        <v>45776660855.044556</v>
      </c>
      <c r="M438" s="14">
        <f t="shared" si="127"/>
        <v>1793360579.6739931</v>
      </c>
      <c r="X438" s="50">
        <f t="shared" si="124"/>
        <v>18639424077.019009</v>
      </c>
    </row>
    <row r="439" spans="1:24" x14ac:dyDescent="0.2">
      <c r="A439" s="54">
        <v>44325</v>
      </c>
      <c r="B439" s="12">
        <f t="shared" si="126"/>
        <v>1009375371853.7313</v>
      </c>
      <c r="C439" s="12">
        <f t="shared" si="125"/>
        <v>48065493897.796753</v>
      </c>
      <c r="M439" s="14">
        <f t="shared" si="127"/>
        <v>1883028608.6576905</v>
      </c>
      <c r="X439" s="50">
        <f t="shared" si="124"/>
        <v>19571395280.869965</v>
      </c>
    </row>
    <row r="440" spans="1:24" x14ac:dyDescent="0.2">
      <c r="A440" s="54">
        <v>44326</v>
      </c>
      <c r="B440" s="12">
        <f t="shared" si="126"/>
        <v>1059844140446.418</v>
      </c>
      <c r="C440" s="12">
        <f t="shared" si="125"/>
        <v>50468768592.686646</v>
      </c>
      <c r="M440" s="14">
        <f t="shared" si="127"/>
        <v>1977180039.0905762</v>
      </c>
      <c r="X440" s="50">
        <f t="shared" si="124"/>
        <v>20549965044.913464</v>
      </c>
    </row>
    <row r="441" spans="1:24" x14ac:dyDescent="0.2">
      <c r="A441" s="54">
        <v>44327</v>
      </c>
      <c r="B441" s="12">
        <f t="shared" si="126"/>
        <v>1112836347468.739</v>
      </c>
      <c r="C441" s="12">
        <f t="shared" si="125"/>
        <v>52992207022.321045</v>
      </c>
      <c r="M441" s="14">
        <f t="shared" si="127"/>
        <v>2076039041.045105</v>
      </c>
      <c r="X441" s="50">
        <f t="shared" si="124"/>
        <v>21577463297.159138</v>
      </c>
    </row>
    <row r="442" spans="1:24" x14ac:dyDescent="0.2">
      <c r="A442" s="54">
        <v>44328</v>
      </c>
      <c r="B442" s="12">
        <f t="shared" si="126"/>
        <v>1168478164842.176</v>
      </c>
      <c r="C442" s="12">
        <f t="shared" si="125"/>
        <v>55641817373.437012</v>
      </c>
      <c r="M442" s="14">
        <f t="shared" si="127"/>
        <v>2179840993.0973573</v>
      </c>
      <c r="X442" s="50">
        <f t="shared" si="124"/>
        <v>22656336462.01709</v>
      </c>
    </row>
    <row r="443" spans="1:24" x14ac:dyDescent="0.2">
      <c r="A443" s="54">
        <v>44329</v>
      </c>
      <c r="B443" s="12">
        <f t="shared" si="126"/>
        <v>1226902073084.2849</v>
      </c>
      <c r="C443" s="12">
        <f t="shared" si="125"/>
        <v>58423908242.108887</v>
      </c>
      <c r="M443" s="14">
        <f t="shared" si="127"/>
        <v>2288833042.7522278</v>
      </c>
      <c r="X443" s="50">
        <f t="shared" si="124"/>
        <v>23789153285.11795</v>
      </c>
    </row>
    <row r="444" spans="1:24" x14ac:dyDescent="0.2">
      <c r="A444" s="54">
        <v>44330</v>
      </c>
      <c r="B444" s="12">
        <f t="shared" si="126"/>
        <v>1288247176738.4993</v>
      </c>
      <c r="C444" s="12">
        <f t="shared" si="125"/>
        <v>61345103654.214355</v>
      </c>
      <c r="M444" s="14">
        <f t="shared" si="127"/>
        <v>2403274694.8898377</v>
      </c>
      <c r="X444" s="50">
        <f t="shared" si="124"/>
        <v>24978610949.373856</v>
      </c>
    </row>
    <row r="445" spans="1:24" x14ac:dyDescent="0.2">
      <c r="A445" s="54">
        <v>44331</v>
      </c>
      <c r="B445" s="12">
        <f t="shared" si="126"/>
        <v>1352659535575.4243</v>
      </c>
      <c r="C445" s="12">
        <f t="shared" si="125"/>
        <v>64412358836.925049</v>
      </c>
      <c r="M445" s="14">
        <f t="shared" si="127"/>
        <v>2523438429.6343322</v>
      </c>
      <c r="X445" s="50">
        <f t="shared" si="124"/>
        <v>26227541496.842545</v>
      </c>
    </row>
    <row r="446" spans="1:24" x14ac:dyDescent="0.2">
      <c r="A446" s="54">
        <v>44332</v>
      </c>
      <c r="B446" s="12">
        <f t="shared" si="126"/>
        <v>1420292512354.1956</v>
      </c>
      <c r="C446" s="12">
        <f t="shared" si="125"/>
        <v>67632976778.77124</v>
      </c>
      <c r="M446" s="14">
        <f t="shared" si="127"/>
        <v>2649610351.1160526</v>
      </c>
      <c r="X446" s="50">
        <f t="shared" si="124"/>
        <v>27538918571.684677</v>
      </c>
    </row>
    <row r="447" spans="1:24" x14ac:dyDescent="0.2">
      <c r="A447" s="54">
        <v>44333</v>
      </c>
      <c r="B447" s="12">
        <f t="shared" si="126"/>
        <v>1491307137971.9055</v>
      </c>
      <c r="C447" s="12">
        <f t="shared" si="125"/>
        <v>71014625617.709961</v>
      </c>
      <c r="M447" s="14">
        <f t="shared" si="127"/>
        <v>2782090868.6718507</v>
      </c>
      <c r="X447" s="50">
        <f t="shared" si="124"/>
        <v>28915864500.268913</v>
      </c>
    </row>
    <row r="448" spans="1:24" x14ac:dyDescent="0.2">
      <c r="A448" s="54">
        <v>44334</v>
      </c>
      <c r="B448" s="12">
        <f t="shared" si="126"/>
        <v>1565872494870.501</v>
      </c>
      <c r="C448" s="12">
        <f t="shared" si="125"/>
        <v>74565356898.595459</v>
      </c>
      <c r="M448" s="14">
        <f t="shared" si="127"/>
        <v>2921195412.1054444</v>
      </c>
      <c r="X448" s="50">
        <f t="shared" si="124"/>
        <v>30361657725.282364</v>
      </c>
    </row>
    <row r="449" spans="1:24" x14ac:dyDescent="0.2">
      <c r="A449" s="54">
        <v>44335</v>
      </c>
      <c r="B449" s="12">
        <f t="shared" si="126"/>
        <v>1644166119614.0261</v>
      </c>
      <c r="C449" s="12">
        <f t="shared" si="125"/>
        <v>78293624743.525146</v>
      </c>
      <c r="M449" s="14">
        <f t="shared" si="127"/>
        <v>3067255182.7107182</v>
      </c>
      <c r="X449" s="50">
        <f t="shared" si="124"/>
        <v>31879740611.546486</v>
      </c>
    </row>
    <row r="450" spans="1:24" x14ac:dyDescent="0.2">
      <c r="A450" s="54">
        <v>44336</v>
      </c>
      <c r="B450" s="12">
        <f t="shared" si="126"/>
        <v>1726374425594.7275</v>
      </c>
      <c r="C450" s="12">
        <f t="shared" si="125"/>
        <v>82208305980.701416</v>
      </c>
      <c r="M450" s="14">
        <f t="shared" si="127"/>
        <v>3220617941.8462524</v>
      </c>
      <c r="X450" s="50">
        <f t="shared" ref="X450:X513" si="128">SUM(M437:M450)</f>
        <v>33473727642.12381</v>
      </c>
    </row>
    <row r="451" spans="1:24" x14ac:dyDescent="0.2">
      <c r="A451" s="54">
        <v>44337</v>
      </c>
      <c r="B451" s="12">
        <f t="shared" si="126"/>
        <v>1812693146874.4641</v>
      </c>
      <c r="C451" s="12">
        <f t="shared" si="125"/>
        <v>86318721279.736572</v>
      </c>
      <c r="M451" s="14">
        <f t="shared" si="127"/>
        <v>3381648838.9385624</v>
      </c>
      <c r="X451" s="50">
        <f t="shared" si="128"/>
        <v>35147414024.230003</v>
      </c>
    </row>
    <row r="452" spans="1:24" x14ac:dyDescent="0.2">
      <c r="A452" s="54">
        <v>44338</v>
      </c>
      <c r="B452" s="12">
        <f t="shared" si="126"/>
        <v>1903327804218.1875</v>
      </c>
      <c r="C452" s="12">
        <f t="shared" si="125"/>
        <v>90634657343.723389</v>
      </c>
      <c r="M452" s="14">
        <f t="shared" si="127"/>
        <v>3550731280.885498</v>
      </c>
      <c r="X452" s="50">
        <f t="shared" si="128"/>
        <v>36904784725.441505</v>
      </c>
    </row>
    <row r="453" spans="1:24" x14ac:dyDescent="0.2">
      <c r="A453" s="54">
        <v>44339</v>
      </c>
      <c r="B453" s="12">
        <f t="shared" si="126"/>
        <v>1998494194429.0969</v>
      </c>
      <c r="C453" s="12">
        <f t="shared" si="125"/>
        <v>95166390210.909424</v>
      </c>
      <c r="M453" s="14">
        <f t="shared" si="127"/>
        <v>3728267844.9297733</v>
      </c>
      <c r="X453" s="50">
        <f t="shared" si="128"/>
        <v>38750023961.713585</v>
      </c>
    </row>
    <row r="454" spans="1:24" x14ac:dyDescent="0.2">
      <c r="A454" s="54">
        <v>44340</v>
      </c>
      <c r="B454" s="12">
        <f t="shared" si="126"/>
        <v>2098418904150.5518</v>
      </c>
      <c r="C454" s="12">
        <f t="shared" si="125"/>
        <v>99924709721.454834</v>
      </c>
      <c r="M454" s="14">
        <f t="shared" si="127"/>
        <v>3914681237.1762576</v>
      </c>
      <c r="X454" s="50">
        <f t="shared" si="128"/>
        <v>40687525159.799263</v>
      </c>
    </row>
    <row r="455" spans="1:24" x14ac:dyDescent="0.2">
      <c r="A455" s="54">
        <v>44341</v>
      </c>
      <c r="B455" s="12">
        <f t="shared" si="126"/>
        <v>2203339849358.0796</v>
      </c>
      <c r="C455" s="12">
        <f t="shared" si="125"/>
        <v>104920945207.52783</v>
      </c>
      <c r="M455" s="14">
        <f t="shared" si="127"/>
        <v>4110415299.0350709</v>
      </c>
      <c r="X455" s="50">
        <f t="shared" si="128"/>
        <v>42721901417.78923</v>
      </c>
    </row>
    <row r="456" spans="1:24" x14ac:dyDescent="0.2">
      <c r="A456" s="54">
        <v>44342</v>
      </c>
      <c r="B456" s="12">
        <f t="shared" si="126"/>
        <v>2313506841825.9839</v>
      </c>
      <c r="C456" s="12">
        <f t="shared" si="125"/>
        <v>110166992467.9043</v>
      </c>
      <c r="M456" s="14">
        <f t="shared" si="127"/>
        <v>4315936063.9868288</v>
      </c>
      <c r="X456" s="50">
        <f t="shared" si="128"/>
        <v>44857996488.678703</v>
      </c>
    </row>
    <row r="457" spans="1:24" x14ac:dyDescent="0.2">
      <c r="A457" s="54">
        <v>44343</v>
      </c>
      <c r="B457" s="12">
        <f t="shared" si="126"/>
        <v>2429182183917.2832</v>
      </c>
      <c r="C457" s="12">
        <f t="shared" si="125"/>
        <v>115675342091.29932</v>
      </c>
      <c r="M457" s="14">
        <f t="shared" si="127"/>
        <v>4531732867.1861696</v>
      </c>
      <c r="X457" s="50">
        <f t="shared" si="128"/>
        <v>47100896313.112648</v>
      </c>
    </row>
    <row r="458" spans="1:24" x14ac:dyDescent="0.2">
      <c r="A458" s="54">
        <v>44344</v>
      </c>
      <c r="B458" s="12">
        <f t="shared" si="126"/>
        <v>2550641293113.1475</v>
      </c>
      <c r="C458" s="12">
        <f t="shared" si="125"/>
        <v>121459109195.86426</v>
      </c>
      <c r="M458" s="14">
        <f t="shared" si="127"/>
        <v>4758319510.5454712</v>
      </c>
      <c r="X458" s="50">
        <f t="shared" si="128"/>
        <v>49455941128.768288</v>
      </c>
    </row>
    <row r="459" spans="1:24" x14ac:dyDescent="0.2">
      <c r="A459" s="54">
        <v>44345</v>
      </c>
      <c r="B459" s="12">
        <f t="shared" si="126"/>
        <v>2678173357768.8052</v>
      </c>
      <c r="C459" s="12">
        <f t="shared" si="125"/>
        <v>127532064655.65771</v>
      </c>
      <c r="M459" s="14">
        <f t="shared" si="127"/>
        <v>4996235486.0727415</v>
      </c>
      <c r="X459" s="50">
        <f t="shared" si="128"/>
        <v>51928738185.206688</v>
      </c>
    </row>
    <row r="460" spans="1:24" x14ac:dyDescent="0.2">
      <c r="A460" s="54">
        <v>44346</v>
      </c>
      <c r="B460" s="12">
        <f t="shared" si="126"/>
        <v>2812082025657.2456</v>
      </c>
      <c r="C460" s="12">
        <f t="shared" si="125"/>
        <v>133908667888.44043</v>
      </c>
      <c r="M460" s="14">
        <f t="shared" si="127"/>
        <v>5246047260.3763924</v>
      </c>
      <c r="X460" s="50">
        <f t="shared" si="128"/>
        <v>54525175094.467026</v>
      </c>
    </row>
    <row r="461" spans="1:24" x14ac:dyDescent="0.2">
      <c r="A461" s="54">
        <v>44347</v>
      </c>
      <c r="B461" s="12">
        <f t="shared" si="126"/>
        <v>2952686126940.1079</v>
      </c>
      <c r="C461" s="12">
        <f t="shared" si="125"/>
        <v>140604101282.8623</v>
      </c>
      <c r="M461" s="14">
        <f t="shared" si="127"/>
        <v>5508349623.395215</v>
      </c>
      <c r="X461" s="50">
        <f t="shared" si="128"/>
        <v>57251433849.190399</v>
      </c>
    </row>
    <row r="462" spans="1:24" x14ac:dyDescent="0.2">
      <c r="A462" s="54">
        <v>44348</v>
      </c>
      <c r="B462" s="12">
        <f t="shared" si="126"/>
        <v>3100320433287.1133</v>
      </c>
      <c r="C462" s="12">
        <f t="shared" si="125"/>
        <v>147634306347.00537</v>
      </c>
      <c r="M462" s="14">
        <f t="shared" si="127"/>
        <v>5783767104.5649662</v>
      </c>
      <c r="X462" s="50">
        <f t="shared" si="128"/>
        <v>60114005541.64991</v>
      </c>
    </row>
    <row r="463" spans="1:24" x14ac:dyDescent="0.2">
      <c r="A463" s="54">
        <v>44349</v>
      </c>
      <c r="B463" s="12">
        <f t="shared" si="126"/>
        <v>3255336454951.4692</v>
      </c>
      <c r="C463" s="12">
        <f t="shared" si="125"/>
        <v>155016021664.35596</v>
      </c>
      <c r="M463" s="14">
        <f t="shared" si="127"/>
        <v>6072955459.7932129</v>
      </c>
      <c r="X463" s="50">
        <f t="shared" si="128"/>
        <v>63119705818.732414</v>
      </c>
    </row>
    <row r="464" spans="1:24" x14ac:dyDescent="0.2">
      <c r="A464" s="54">
        <v>44350</v>
      </c>
      <c r="B464" s="12">
        <f t="shared" si="126"/>
        <v>3418103277699.043</v>
      </c>
      <c r="C464" s="12">
        <f t="shared" si="125"/>
        <v>162766822747.57373</v>
      </c>
      <c r="M464" s="14">
        <f t="shared" si="127"/>
        <v>6376603232.7828865</v>
      </c>
      <c r="X464" s="50">
        <f t="shared" si="128"/>
        <v>66275691109.669052</v>
      </c>
    </row>
    <row r="465" spans="1:24" x14ac:dyDescent="0.2">
      <c r="A465" s="54">
        <v>44351</v>
      </c>
      <c r="B465" s="12">
        <f t="shared" si="126"/>
        <v>3589008441583.9951</v>
      </c>
      <c r="C465" s="12">
        <f t="shared" si="125"/>
        <v>170905163884.95215</v>
      </c>
      <c r="M465" s="14">
        <f t="shared" si="127"/>
        <v>6695433394.4220219</v>
      </c>
      <c r="X465" s="50">
        <f t="shared" si="128"/>
        <v>69589475665.152512</v>
      </c>
    </row>
    <row r="466" spans="1:24" x14ac:dyDescent="0.2">
      <c r="A466" s="54">
        <v>44352</v>
      </c>
      <c r="B466" s="12">
        <f t="shared" si="126"/>
        <v>3768458863663.1948</v>
      </c>
      <c r="C466" s="12">
        <f t="shared" si="125"/>
        <v>179450422079.19971</v>
      </c>
      <c r="M466" s="14">
        <f t="shared" si="127"/>
        <v>7030205064.143116</v>
      </c>
      <c r="X466" s="50">
        <f t="shared" si="128"/>
        <v>73068949448.410126</v>
      </c>
    </row>
    <row r="467" spans="1:24" x14ac:dyDescent="0.2">
      <c r="A467" s="54">
        <v>44353</v>
      </c>
      <c r="B467" s="12">
        <f t="shared" si="126"/>
        <v>3956881806846.3545</v>
      </c>
      <c r="C467" s="12">
        <f t="shared" si="125"/>
        <v>188422943183.15967</v>
      </c>
      <c r="M467" s="14">
        <f t="shared" si="127"/>
        <v>7381715317.3502693</v>
      </c>
      <c r="X467" s="50">
        <f t="shared" si="128"/>
        <v>76722396920.830612</v>
      </c>
    </row>
    <row r="468" spans="1:24" x14ac:dyDescent="0.2">
      <c r="A468" s="54">
        <v>44354</v>
      </c>
      <c r="B468" s="12">
        <f t="shared" si="126"/>
        <v>4154725897188.6724</v>
      </c>
      <c r="C468" s="12">
        <f t="shared" si="125"/>
        <v>197844090342.31787</v>
      </c>
      <c r="M468" s="14">
        <f t="shared" si="127"/>
        <v>7750801083.2177982</v>
      </c>
      <c r="X468" s="50">
        <f t="shared" si="128"/>
        <v>80558516766.872162</v>
      </c>
    </row>
    <row r="469" spans="1:24" x14ac:dyDescent="0.2">
      <c r="A469" s="54">
        <v>44355</v>
      </c>
      <c r="B469" s="12">
        <f t="shared" si="126"/>
        <v>4362462192048.106</v>
      </c>
      <c r="C469" s="12">
        <f t="shared" si="125"/>
        <v>207736294859.43359</v>
      </c>
      <c r="M469" s="14">
        <f t="shared" si="127"/>
        <v>8138341137.3786869</v>
      </c>
      <c r="X469" s="50">
        <f t="shared" si="128"/>
        <v>84586442605.21579</v>
      </c>
    </row>
    <row r="470" spans="1:24" x14ac:dyDescent="0.2">
      <c r="A470" s="54">
        <v>44356</v>
      </c>
      <c r="B470" s="12">
        <f t="shared" si="126"/>
        <v>4580585301650.5117</v>
      </c>
      <c r="C470" s="12">
        <f t="shared" si="125"/>
        <v>218123109602.40576</v>
      </c>
      <c r="M470" s="14">
        <f t="shared" si="127"/>
        <v>8545258194.2476082</v>
      </c>
      <c r="X470" s="50">
        <f t="shared" si="128"/>
        <v>88815764735.476562</v>
      </c>
    </row>
    <row r="471" spans="1:24" x14ac:dyDescent="0.2">
      <c r="A471" s="54">
        <v>44357</v>
      </c>
      <c r="B471" s="12">
        <f t="shared" si="126"/>
        <v>4809614566733.0371</v>
      </c>
      <c r="C471" s="12">
        <f t="shared" si="125"/>
        <v>229029265082.52539</v>
      </c>
      <c r="M471" s="14">
        <f t="shared" si="127"/>
        <v>8972521103.9599857</v>
      </c>
      <c r="X471" s="50">
        <f t="shared" si="128"/>
        <v>93256552972.250366</v>
      </c>
    </row>
    <row r="472" spans="1:24" x14ac:dyDescent="0.2">
      <c r="A472" s="54">
        <v>44358</v>
      </c>
      <c r="B472" s="12">
        <f t="shared" si="126"/>
        <v>5050095295069.6895</v>
      </c>
      <c r="C472" s="12">
        <f t="shared" si="125"/>
        <v>240480728336.65234</v>
      </c>
      <c r="M472" s="14">
        <f t="shared" si="127"/>
        <v>9421147159.1579838</v>
      </c>
      <c r="X472" s="50">
        <f t="shared" si="128"/>
        <v>97919380620.862885</v>
      </c>
    </row>
    <row r="473" spans="1:24" x14ac:dyDescent="0.2">
      <c r="A473" s="54">
        <v>44359</v>
      </c>
      <c r="B473" s="12">
        <f t="shared" si="126"/>
        <v>5302600059823.1738</v>
      </c>
      <c r="C473" s="12">
        <f t="shared" si="125"/>
        <v>252504764753.48438</v>
      </c>
      <c r="M473" s="14">
        <f t="shared" si="127"/>
        <v>9892204517.1158943</v>
      </c>
      <c r="X473" s="50">
        <f t="shared" si="128"/>
        <v>102815349651.90604</v>
      </c>
    </row>
    <row r="474" spans="1:24" x14ac:dyDescent="0.2">
      <c r="A474" s="54">
        <v>44360</v>
      </c>
      <c r="B474" s="12">
        <f t="shared" si="126"/>
        <v>5567730062814.333</v>
      </c>
      <c r="C474" s="12">
        <f t="shared" si="125"/>
        <v>265130002991.15918</v>
      </c>
      <c r="M474" s="14">
        <f t="shared" si="127"/>
        <v>10386814742.97168</v>
      </c>
      <c r="X474" s="50">
        <f t="shared" si="128"/>
        <v>107956117134.50133</v>
      </c>
    </row>
    <row r="475" spans="1:24" x14ac:dyDescent="0.2">
      <c r="A475" s="54">
        <v>44361</v>
      </c>
      <c r="B475" s="12">
        <f t="shared" si="126"/>
        <v>5846116565955.0498</v>
      </c>
      <c r="C475" s="12">
        <f t="shared" si="125"/>
        <v>278386503140.7168</v>
      </c>
      <c r="M475" s="14">
        <f t="shared" si="127"/>
        <v>10906155480.120289</v>
      </c>
      <c r="X475" s="50">
        <f t="shared" si="128"/>
        <v>113353922991.22639</v>
      </c>
    </row>
    <row r="476" spans="1:24" x14ac:dyDescent="0.2">
      <c r="A476" s="54">
        <v>44362</v>
      </c>
      <c r="B476" s="12">
        <f t="shared" si="126"/>
        <v>6138422394252.8027</v>
      </c>
      <c r="C476" s="12">
        <f t="shared" si="125"/>
        <v>292305828297.75293</v>
      </c>
      <c r="M476" s="14">
        <f t="shared" si="127"/>
        <v>11451463254.12627</v>
      </c>
      <c r="X476" s="50">
        <f t="shared" si="128"/>
        <v>119021619140.78769</v>
      </c>
    </row>
    <row r="477" spans="1:24" x14ac:dyDescent="0.2">
      <c r="A477" s="54">
        <v>44363</v>
      </c>
      <c r="B477" s="12">
        <f t="shared" si="126"/>
        <v>6445343513965.4434</v>
      </c>
      <c r="C477" s="12">
        <f t="shared" si="125"/>
        <v>306921119712.64062</v>
      </c>
      <c r="M477" s="14">
        <f t="shared" si="127"/>
        <v>12024036416.832619</v>
      </c>
      <c r="X477" s="50">
        <f t="shared" si="128"/>
        <v>124972700097.82709</v>
      </c>
    </row>
    <row r="478" spans="1:24" x14ac:dyDescent="0.2">
      <c r="A478" s="54">
        <v>44364</v>
      </c>
      <c r="B478" s="12">
        <f t="shared" si="126"/>
        <v>6767610689663.7158</v>
      </c>
      <c r="C478" s="12">
        <f t="shared" si="125"/>
        <v>322267175698.27246</v>
      </c>
      <c r="M478" s="14">
        <f t="shared" si="127"/>
        <v>12625238237.674219</v>
      </c>
      <c r="X478" s="50">
        <f t="shared" si="128"/>
        <v>131221335102.71841</v>
      </c>
    </row>
    <row r="479" spans="1:24" x14ac:dyDescent="0.2">
      <c r="A479" s="54">
        <v>44365</v>
      </c>
      <c r="B479" s="12">
        <f t="shared" si="126"/>
        <v>7105991224146.9023</v>
      </c>
      <c r="C479" s="12">
        <f t="shared" si="125"/>
        <v>338380534483.18652</v>
      </c>
      <c r="M479" s="14">
        <f t="shared" si="127"/>
        <v>13256500149.557961</v>
      </c>
      <c r="X479" s="50">
        <f t="shared" si="128"/>
        <v>137782401857.85437</v>
      </c>
    </row>
    <row r="480" spans="1:24" x14ac:dyDescent="0.2">
      <c r="A480" s="54">
        <v>44366</v>
      </c>
      <c r="B480" s="12">
        <f t="shared" si="126"/>
        <v>7461290785354.248</v>
      </c>
      <c r="C480" s="12">
        <f t="shared" si="125"/>
        <v>355299561207.3457</v>
      </c>
      <c r="M480" s="14">
        <f t="shared" si="127"/>
        <v>13919325157.035841</v>
      </c>
      <c r="X480" s="50">
        <f t="shared" si="128"/>
        <v>144671521950.74707</v>
      </c>
    </row>
    <row r="481" spans="1:24" x14ac:dyDescent="0.2">
      <c r="A481" s="54">
        <v>44367</v>
      </c>
      <c r="B481" s="12">
        <f t="shared" si="126"/>
        <v>7834355324621.9609</v>
      </c>
      <c r="C481" s="12">
        <f t="shared" ref="C481:C544" si="129">B481-B480</f>
        <v>373064539267.71289</v>
      </c>
      <c r="M481" s="14">
        <f t="shared" si="127"/>
        <v>14615291414.887648</v>
      </c>
      <c r="X481" s="50">
        <f t="shared" si="128"/>
        <v>151905098048.28448</v>
      </c>
    </row>
    <row r="482" spans="1:24" x14ac:dyDescent="0.2">
      <c r="A482" s="54">
        <v>44368</v>
      </c>
      <c r="B482" s="12">
        <f t="shared" ref="B482:B545" si="130">B481*(1+$D$1)</f>
        <v>8226073090853.0596</v>
      </c>
      <c r="C482" s="12">
        <f t="shared" si="129"/>
        <v>391717766231.09863</v>
      </c>
      <c r="M482" s="14">
        <f t="shared" ref="M482:M545" si="131">$L$1*$C477</f>
        <v>15346055985.632032</v>
      </c>
      <c r="X482" s="50">
        <f t="shared" si="128"/>
        <v>159500352950.6987</v>
      </c>
    </row>
    <row r="483" spans="1:24" x14ac:dyDescent="0.2">
      <c r="A483" s="54">
        <v>44369</v>
      </c>
      <c r="B483" s="12">
        <f t="shared" si="130"/>
        <v>8637376745395.7129</v>
      </c>
      <c r="C483" s="12">
        <f t="shared" si="129"/>
        <v>411303654542.65332</v>
      </c>
      <c r="M483" s="14">
        <f t="shared" si="131"/>
        <v>16113358784.913624</v>
      </c>
      <c r="X483" s="50">
        <f t="shared" si="128"/>
        <v>167475370598.23364</v>
      </c>
    </row>
    <row r="484" spans="1:24" x14ac:dyDescent="0.2">
      <c r="A484" s="54">
        <v>44370</v>
      </c>
      <c r="B484" s="12">
        <f t="shared" si="130"/>
        <v>9069245582665.498</v>
      </c>
      <c r="C484" s="12">
        <f t="shared" si="129"/>
        <v>431868837269.78516</v>
      </c>
      <c r="M484" s="14">
        <f t="shared" si="131"/>
        <v>16919026724.159327</v>
      </c>
      <c r="X484" s="50">
        <f t="shared" si="128"/>
        <v>175849139128.14539</v>
      </c>
    </row>
    <row r="485" spans="1:24" x14ac:dyDescent="0.2">
      <c r="A485" s="54">
        <v>44371</v>
      </c>
      <c r="B485" s="12">
        <f t="shared" si="130"/>
        <v>9522707861798.7734</v>
      </c>
      <c r="C485" s="12">
        <f t="shared" si="129"/>
        <v>453462279133.27539</v>
      </c>
      <c r="M485" s="14">
        <f t="shared" si="131"/>
        <v>17764978060.367287</v>
      </c>
      <c r="X485" s="50">
        <f t="shared" si="128"/>
        <v>184641596084.55267</v>
      </c>
    </row>
    <row r="486" spans="1:24" x14ac:dyDescent="0.2">
      <c r="A486" s="54">
        <v>44372</v>
      </c>
      <c r="B486" s="12">
        <f t="shared" si="130"/>
        <v>9998843254888.7129</v>
      </c>
      <c r="C486" s="12">
        <f t="shared" si="129"/>
        <v>476135393089.93945</v>
      </c>
      <c r="M486" s="14">
        <f t="shared" si="131"/>
        <v>18653226963.385647</v>
      </c>
      <c r="X486" s="50">
        <f t="shared" si="128"/>
        <v>193873675888.78033</v>
      </c>
    </row>
    <row r="487" spans="1:24" x14ac:dyDescent="0.2">
      <c r="A487" s="54">
        <v>44373</v>
      </c>
      <c r="B487" s="12">
        <f t="shared" si="130"/>
        <v>10498785417633.148</v>
      </c>
      <c r="C487" s="12">
        <f t="shared" si="129"/>
        <v>499942162744.43555</v>
      </c>
      <c r="M487" s="14">
        <f t="shared" si="131"/>
        <v>19585888311.554932</v>
      </c>
      <c r="X487" s="50">
        <f t="shared" si="128"/>
        <v>203567359683.21936</v>
      </c>
    </row>
    <row r="488" spans="1:24" x14ac:dyDescent="0.2">
      <c r="A488" s="54">
        <v>44374</v>
      </c>
      <c r="B488" s="12">
        <f t="shared" si="130"/>
        <v>11023724688514.807</v>
      </c>
      <c r="C488" s="12">
        <f t="shared" si="129"/>
        <v>524939270881.6582</v>
      </c>
      <c r="M488" s="14">
        <f t="shared" si="131"/>
        <v>20565182727.132668</v>
      </c>
      <c r="X488" s="50">
        <f t="shared" si="128"/>
        <v>213745727667.38037</v>
      </c>
    </row>
    <row r="489" spans="1:24" x14ac:dyDescent="0.2">
      <c r="A489" s="54">
        <v>44375</v>
      </c>
      <c r="B489" s="12">
        <f t="shared" si="130"/>
        <v>11574910922940.547</v>
      </c>
      <c r="C489" s="12">
        <f t="shared" si="129"/>
        <v>551186234425.74023</v>
      </c>
      <c r="M489" s="14">
        <f t="shared" si="131"/>
        <v>21593441863.489258</v>
      </c>
      <c r="X489" s="50">
        <f t="shared" si="128"/>
        <v>224433014050.74933</v>
      </c>
    </row>
    <row r="490" spans="1:24" x14ac:dyDescent="0.2">
      <c r="A490" s="54">
        <v>44376</v>
      </c>
      <c r="B490" s="12">
        <f t="shared" si="130"/>
        <v>12153656469087.574</v>
      </c>
      <c r="C490" s="12">
        <f t="shared" si="129"/>
        <v>578745546147.02734</v>
      </c>
      <c r="M490" s="14">
        <f t="shared" si="131"/>
        <v>22673113956.663773</v>
      </c>
      <c r="X490" s="50">
        <f t="shared" si="128"/>
        <v>235654664753.2868</v>
      </c>
    </row>
    <row r="491" spans="1:24" x14ac:dyDescent="0.2">
      <c r="A491" s="54">
        <v>44377</v>
      </c>
      <c r="B491" s="12">
        <f t="shared" si="130"/>
        <v>12761339292541.953</v>
      </c>
      <c r="C491" s="12">
        <f t="shared" si="129"/>
        <v>607682823454.37891</v>
      </c>
      <c r="M491" s="14">
        <f t="shared" si="131"/>
        <v>23806769654.496975</v>
      </c>
      <c r="X491" s="50">
        <f t="shared" si="128"/>
        <v>247437397990.9512</v>
      </c>
    </row>
    <row r="492" spans="1:24" x14ac:dyDescent="0.2">
      <c r="A492" s="54">
        <v>44378</v>
      </c>
      <c r="B492" s="12">
        <f t="shared" si="130"/>
        <v>13399406257169.051</v>
      </c>
      <c r="C492" s="12">
        <f t="shared" si="129"/>
        <v>638066964627.09766</v>
      </c>
      <c r="M492" s="14">
        <f t="shared" si="131"/>
        <v>24997108137.221779</v>
      </c>
      <c r="X492" s="50">
        <f t="shared" si="128"/>
        <v>259809267890.49878</v>
      </c>
    </row>
    <row r="493" spans="1:24" x14ac:dyDescent="0.2">
      <c r="A493" s="54">
        <v>44379</v>
      </c>
      <c r="B493" s="12">
        <f t="shared" si="130"/>
        <v>14069376570027.504</v>
      </c>
      <c r="C493" s="12">
        <f t="shared" si="129"/>
        <v>669970312858.45312</v>
      </c>
      <c r="M493" s="14">
        <f t="shared" si="131"/>
        <v>26246963544.082912</v>
      </c>
      <c r="X493" s="50">
        <f t="shared" si="128"/>
        <v>272799731285.02371</v>
      </c>
    </row>
    <row r="494" spans="1:24" x14ac:dyDescent="0.2">
      <c r="A494" s="54">
        <v>44380</v>
      </c>
      <c r="B494" s="12">
        <f t="shared" si="130"/>
        <v>14772845398528.879</v>
      </c>
      <c r="C494" s="12">
        <f t="shared" si="129"/>
        <v>703468828501.375</v>
      </c>
      <c r="M494" s="14">
        <f t="shared" si="131"/>
        <v>27559311721.287014</v>
      </c>
      <c r="X494" s="50">
        <f t="shared" si="128"/>
        <v>286439717849.2749</v>
      </c>
    </row>
    <row r="495" spans="1:24" x14ac:dyDescent="0.2">
      <c r="A495" s="54">
        <v>44381</v>
      </c>
      <c r="B495" s="12">
        <f t="shared" si="130"/>
        <v>15511487668455.324</v>
      </c>
      <c r="C495" s="12">
        <f t="shared" si="129"/>
        <v>738642269926.44531</v>
      </c>
      <c r="M495" s="14">
        <f t="shared" si="131"/>
        <v>28937277307.351368</v>
      </c>
      <c r="X495" s="50">
        <f t="shared" si="128"/>
        <v>300761703741.73859</v>
      </c>
    </row>
    <row r="496" spans="1:24" x14ac:dyDescent="0.2">
      <c r="A496" s="54">
        <v>44382</v>
      </c>
      <c r="B496" s="12">
        <f t="shared" si="130"/>
        <v>16287062051878.092</v>
      </c>
      <c r="C496" s="12">
        <f t="shared" si="129"/>
        <v>775574383422.76758</v>
      </c>
      <c r="M496" s="14">
        <f t="shared" si="131"/>
        <v>30384141172.718948</v>
      </c>
      <c r="X496" s="50">
        <f t="shared" si="128"/>
        <v>315799788928.8255</v>
      </c>
    </row>
    <row r="497" spans="1:24" x14ac:dyDescent="0.2">
      <c r="A497" s="54">
        <v>44383</v>
      </c>
      <c r="B497" s="12">
        <f t="shared" si="130"/>
        <v>17101415154471.998</v>
      </c>
      <c r="C497" s="12">
        <f t="shared" si="129"/>
        <v>814353102593.90625</v>
      </c>
      <c r="M497" s="14">
        <f t="shared" si="131"/>
        <v>31903348231.354885</v>
      </c>
      <c r="X497" s="50">
        <f t="shared" si="128"/>
        <v>331589778375.26672</v>
      </c>
    </row>
    <row r="498" spans="1:24" x14ac:dyDescent="0.2">
      <c r="A498" s="54">
        <v>44384</v>
      </c>
      <c r="B498" s="12">
        <f t="shared" si="130"/>
        <v>17956485912195.598</v>
      </c>
      <c r="C498" s="12">
        <f t="shared" si="129"/>
        <v>855070757723.59961</v>
      </c>
      <c r="M498" s="14">
        <f t="shared" si="131"/>
        <v>33498515642.922657</v>
      </c>
      <c r="X498" s="50">
        <f t="shared" si="128"/>
        <v>348169267294.03009</v>
      </c>
    </row>
    <row r="499" spans="1:24" x14ac:dyDescent="0.2">
      <c r="A499" s="54">
        <v>44385</v>
      </c>
      <c r="B499" s="12">
        <f t="shared" si="130"/>
        <v>18854310207805.379</v>
      </c>
      <c r="C499" s="12">
        <f t="shared" si="129"/>
        <v>897824295609.78125</v>
      </c>
      <c r="M499" s="14">
        <f t="shared" si="131"/>
        <v>35173441425.068748</v>
      </c>
      <c r="X499" s="50">
        <f t="shared" si="128"/>
        <v>365577730658.73157</v>
      </c>
    </row>
    <row r="500" spans="1:24" x14ac:dyDescent="0.2">
      <c r="A500" s="54">
        <v>44386</v>
      </c>
      <c r="B500" s="12">
        <f t="shared" si="130"/>
        <v>19797025718195.648</v>
      </c>
      <c r="C500" s="12">
        <f t="shared" si="129"/>
        <v>942715510390.26953</v>
      </c>
      <c r="M500" s="14">
        <f t="shared" si="131"/>
        <v>36932113496.322266</v>
      </c>
      <c r="X500" s="50">
        <f t="shared" si="128"/>
        <v>383856617191.66815</v>
      </c>
    </row>
    <row r="501" spans="1:24" x14ac:dyDescent="0.2">
      <c r="A501" s="54">
        <v>44387</v>
      </c>
      <c r="B501" s="12">
        <f t="shared" si="130"/>
        <v>20786877004105.434</v>
      </c>
      <c r="C501" s="12">
        <f t="shared" si="129"/>
        <v>989851285909.78516</v>
      </c>
      <c r="M501" s="14">
        <f t="shared" si="131"/>
        <v>38778719171.138382</v>
      </c>
      <c r="X501" s="50">
        <f t="shared" si="128"/>
        <v>403049448051.25159</v>
      </c>
    </row>
    <row r="502" spans="1:24" x14ac:dyDescent="0.2">
      <c r="A502" s="54">
        <v>44388</v>
      </c>
      <c r="B502" s="12">
        <f t="shared" si="130"/>
        <v>21826220854310.707</v>
      </c>
      <c r="C502" s="12">
        <f t="shared" si="129"/>
        <v>1039343850205.2734</v>
      </c>
      <c r="M502" s="14">
        <f t="shared" si="131"/>
        <v>40717655129.695312</v>
      </c>
      <c r="X502" s="50">
        <f t="shared" si="128"/>
        <v>423201920453.81433</v>
      </c>
    </row>
    <row r="503" spans="1:24" x14ac:dyDescent="0.2">
      <c r="A503" s="54">
        <v>44389</v>
      </c>
      <c r="B503" s="12">
        <f t="shared" si="130"/>
        <v>22917531897026.242</v>
      </c>
      <c r="C503" s="12">
        <f t="shared" si="129"/>
        <v>1091311042715.5352</v>
      </c>
      <c r="M503" s="14">
        <f t="shared" si="131"/>
        <v>42753537886.179985</v>
      </c>
      <c r="X503" s="50">
        <f t="shared" si="128"/>
        <v>444362016476.50507</v>
      </c>
    </row>
    <row r="504" spans="1:24" x14ac:dyDescent="0.2">
      <c r="A504" s="54">
        <v>44390</v>
      </c>
      <c r="B504" s="12">
        <f t="shared" si="130"/>
        <v>24063408491877.555</v>
      </c>
      <c r="C504" s="12">
        <f t="shared" si="129"/>
        <v>1145876594851.3125</v>
      </c>
      <c r="M504" s="14">
        <f t="shared" si="131"/>
        <v>44891214780.489067</v>
      </c>
      <c r="X504" s="50">
        <f t="shared" si="128"/>
        <v>466580117300.33032</v>
      </c>
    </row>
    <row r="505" spans="1:24" x14ac:dyDescent="0.2">
      <c r="A505" s="54">
        <v>44391</v>
      </c>
      <c r="B505" s="12">
        <f t="shared" si="130"/>
        <v>25266578916471.434</v>
      </c>
      <c r="C505" s="12">
        <f t="shared" si="129"/>
        <v>1203170424593.8789</v>
      </c>
      <c r="M505" s="14">
        <f t="shared" si="131"/>
        <v>47135775519.513481</v>
      </c>
      <c r="X505" s="50">
        <f t="shared" si="128"/>
        <v>489909123165.3468</v>
      </c>
    </row>
    <row r="506" spans="1:24" x14ac:dyDescent="0.2">
      <c r="A506" s="54">
        <v>44392</v>
      </c>
      <c r="B506" s="12">
        <f t="shared" si="130"/>
        <v>26529907862295.008</v>
      </c>
      <c r="C506" s="12">
        <f t="shared" si="129"/>
        <v>1263328945823.5742</v>
      </c>
      <c r="M506" s="14">
        <f t="shared" si="131"/>
        <v>49492564295.489258</v>
      </c>
      <c r="X506" s="50">
        <f t="shared" si="128"/>
        <v>514404579323.61432</v>
      </c>
    </row>
    <row r="507" spans="1:24" x14ac:dyDescent="0.2">
      <c r="A507" s="54">
        <v>44393</v>
      </c>
      <c r="B507" s="12">
        <f t="shared" si="130"/>
        <v>27856403255409.758</v>
      </c>
      <c r="C507" s="12">
        <f t="shared" si="129"/>
        <v>1326495393114.75</v>
      </c>
      <c r="M507" s="14">
        <f t="shared" si="131"/>
        <v>51967192510.263672</v>
      </c>
      <c r="X507" s="50">
        <f t="shared" si="128"/>
        <v>540124808289.7951</v>
      </c>
    </row>
    <row r="508" spans="1:24" x14ac:dyDescent="0.2">
      <c r="A508" s="54">
        <v>44394</v>
      </c>
      <c r="B508" s="12">
        <f t="shared" si="130"/>
        <v>29249223418180.246</v>
      </c>
      <c r="C508" s="12">
        <f t="shared" si="129"/>
        <v>1392820162770.4883</v>
      </c>
      <c r="M508" s="14">
        <f t="shared" si="131"/>
        <v>54565552135.776764</v>
      </c>
      <c r="X508" s="50">
        <f t="shared" si="128"/>
        <v>567131048704.28479</v>
      </c>
    </row>
    <row r="509" spans="1:24" x14ac:dyDescent="0.2">
      <c r="A509" s="54">
        <v>44395</v>
      </c>
      <c r="B509" s="12">
        <f t="shared" si="130"/>
        <v>30711684589089.258</v>
      </c>
      <c r="C509" s="12">
        <f t="shared" si="129"/>
        <v>1462461170909.0117</v>
      </c>
      <c r="M509" s="14">
        <f t="shared" si="131"/>
        <v>57293829742.565628</v>
      </c>
      <c r="X509" s="50">
        <f t="shared" si="128"/>
        <v>595487601139.49915</v>
      </c>
    </row>
    <row r="510" spans="1:24" x14ac:dyDescent="0.2">
      <c r="A510" s="54">
        <v>44396</v>
      </c>
      <c r="B510" s="12">
        <f t="shared" si="130"/>
        <v>32247268818543.723</v>
      </c>
      <c r="C510" s="12">
        <f t="shared" si="129"/>
        <v>1535584229454.4648</v>
      </c>
      <c r="M510" s="14">
        <f t="shared" si="131"/>
        <v>60158521229.693947</v>
      </c>
      <c r="X510" s="50">
        <f t="shared" si="128"/>
        <v>625261981196.47412</v>
      </c>
    </row>
    <row r="511" spans="1:24" x14ac:dyDescent="0.2">
      <c r="A511" s="54">
        <v>44397</v>
      </c>
      <c r="B511" s="12">
        <f t="shared" si="130"/>
        <v>33859632259470.91</v>
      </c>
      <c r="C511" s="12">
        <f t="shared" si="129"/>
        <v>1612363440927.1875</v>
      </c>
      <c r="M511" s="14">
        <f t="shared" si="131"/>
        <v>63166447291.178711</v>
      </c>
      <c r="X511" s="50">
        <f t="shared" si="128"/>
        <v>656525080256.29785</v>
      </c>
    </row>
    <row r="512" spans="1:24" x14ac:dyDescent="0.2">
      <c r="A512" s="54">
        <v>44398</v>
      </c>
      <c r="B512" s="12">
        <f t="shared" si="130"/>
        <v>35552613872444.461</v>
      </c>
      <c r="C512" s="12">
        <f t="shared" si="129"/>
        <v>1692981612973.5508</v>
      </c>
      <c r="M512" s="14">
        <f t="shared" si="131"/>
        <v>66324769655.737503</v>
      </c>
      <c r="X512" s="50">
        <f t="shared" si="128"/>
        <v>689351334269.11279</v>
      </c>
    </row>
    <row r="513" spans="1:24" x14ac:dyDescent="0.2">
      <c r="A513" s="54">
        <v>44399</v>
      </c>
      <c r="B513" s="12">
        <f t="shared" si="130"/>
        <v>37330244566066.688</v>
      </c>
      <c r="C513" s="12">
        <f t="shared" si="129"/>
        <v>1777630693622.2266</v>
      </c>
      <c r="M513" s="14">
        <f t="shared" si="131"/>
        <v>69641008138.524414</v>
      </c>
      <c r="X513" s="50">
        <f t="shared" si="128"/>
        <v>723818900982.56836</v>
      </c>
    </row>
    <row r="514" spans="1:24" x14ac:dyDescent="0.2">
      <c r="A514" s="54">
        <v>44400</v>
      </c>
      <c r="B514" s="12">
        <f t="shared" si="130"/>
        <v>39196756794370.023</v>
      </c>
      <c r="C514" s="12">
        <f t="shared" si="129"/>
        <v>1866512228303.3359</v>
      </c>
      <c r="M514" s="14">
        <f t="shared" si="131"/>
        <v>73123058545.450592</v>
      </c>
      <c r="X514" s="50">
        <f t="shared" ref="X514:X577" si="132">SUM(M501:M514)</f>
        <v>760009846031.69666</v>
      </c>
    </row>
    <row r="515" spans="1:24" x14ac:dyDescent="0.2">
      <c r="A515" s="54">
        <v>44401</v>
      </c>
      <c r="B515" s="12">
        <f t="shared" si="130"/>
        <v>41156594634088.523</v>
      </c>
      <c r="C515" s="12">
        <f t="shared" si="129"/>
        <v>1959837839718.5</v>
      </c>
      <c r="M515" s="14">
        <f t="shared" si="131"/>
        <v>76779211472.723251</v>
      </c>
      <c r="X515" s="50">
        <f t="shared" si="132"/>
        <v>798010338333.28162</v>
      </c>
    </row>
    <row r="516" spans="1:24" x14ac:dyDescent="0.2">
      <c r="A516" s="54">
        <v>44402</v>
      </c>
      <c r="B516" s="12">
        <f t="shared" si="130"/>
        <v>43214424365792.953</v>
      </c>
      <c r="C516" s="12">
        <f t="shared" si="129"/>
        <v>2057829731704.4297</v>
      </c>
      <c r="M516" s="14">
        <f t="shared" si="131"/>
        <v>80618172046.359375</v>
      </c>
      <c r="X516" s="50">
        <f t="shared" si="132"/>
        <v>837910855249.94556</v>
      </c>
    </row>
    <row r="517" spans="1:24" x14ac:dyDescent="0.2">
      <c r="A517" s="54">
        <v>44403</v>
      </c>
      <c r="B517" s="12">
        <f t="shared" si="130"/>
        <v>45375145584082.602</v>
      </c>
      <c r="C517" s="12">
        <f t="shared" si="129"/>
        <v>2160721218289.6484</v>
      </c>
      <c r="M517" s="14">
        <f t="shared" si="131"/>
        <v>84649080648.677551</v>
      </c>
      <c r="X517" s="50">
        <f t="shared" si="132"/>
        <v>879806398012.44312</v>
      </c>
    </row>
    <row r="518" spans="1:24" x14ac:dyDescent="0.2">
      <c r="A518" s="54">
        <v>44404</v>
      </c>
      <c r="B518" s="12">
        <f t="shared" si="130"/>
        <v>47643902863286.734</v>
      </c>
      <c r="C518" s="12">
        <f t="shared" si="129"/>
        <v>2268757279204.1328</v>
      </c>
      <c r="M518" s="14">
        <f t="shared" si="131"/>
        <v>88881534681.111328</v>
      </c>
      <c r="X518" s="50">
        <f t="shared" si="132"/>
        <v>923796717913.06543</v>
      </c>
    </row>
    <row r="519" spans="1:24" x14ac:dyDescent="0.2">
      <c r="A519" s="54">
        <v>44405</v>
      </c>
      <c r="B519" s="12">
        <f t="shared" si="130"/>
        <v>50026098006451.07</v>
      </c>
      <c r="C519" s="12">
        <f t="shared" si="129"/>
        <v>2382195143164.3359</v>
      </c>
      <c r="M519" s="14">
        <f t="shared" si="131"/>
        <v>93325611415.166809</v>
      </c>
      <c r="X519" s="50">
        <f t="shared" si="132"/>
        <v>969986553808.71875</v>
      </c>
    </row>
    <row r="520" spans="1:24" x14ac:dyDescent="0.2">
      <c r="A520" s="54">
        <v>44406</v>
      </c>
      <c r="B520" s="12">
        <f t="shared" si="130"/>
        <v>52527402906773.625</v>
      </c>
      <c r="C520" s="12">
        <f t="shared" si="129"/>
        <v>2501304900322.5547</v>
      </c>
      <c r="M520" s="14">
        <f t="shared" si="131"/>
        <v>97991891985.925003</v>
      </c>
      <c r="X520" s="50">
        <f t="shared" si="132"/>
        <v>1018485881499.1545</v>
      </c>
    </row>
    <row r="521" spans="1:24" x14ac:dyDescent="0.2">
      <c r="A521" s="54">
        <v>44407</v>
      </c>
      <c r="B521" s="12">
        <f t="shared" si="130"/>
        <v>55153773052112.305</v>
      </c>
      <c r="C521" s="12">
        <f t="shared" si="129"/>
        <v>2626370145338.6797</v>
      </c>
      <c r="M521" s="14">
        <f t="shared" si="131"/>
        <v>102891486585.2215</v>
      </c>
      <c r="X521" s="50">
        <f t="shared" si="132"/>
        <v>1069410175574.1123</v>
      </c>
    </row>
    <row r="522" spans="1:24" x14ac:dyDescent="0.2">
      <c r="A522" s="54">
        <v>44408</v>
      </c>
      <c r="B522" s="12">
        <f t="shared" si="130"/>
        <v>57911461704717.922</v>
      </c>
      <c r="C522" s="12">
        <f t="shared" si="129"/>
        <v>2757688652605.6172</v>
      </c>
      <c r="M522" s="14">
        <f t="shared" si="131"/>
        <v>108036060914.48242</v>
      </c>
      <c r="X522" s="50">
        <f t="shared" si="132"/>
        <v>1122880684352.8179</v>
      </c>
    </row>
    <row r="523" spans="1:24" x14ac:dyDescent="0.2">
      <c r="A523" s="54">
        <v>44409</v>
      </c>
      <c r="B523" s="12">
        <f t="shared" si="130"/>
        <v>60807034789953.82</v>
      </c>
      <c r="C523" s="12">
        <f t="shared" si="129"/>
        <v>2895573085235.8984</v>
      </c>
      <c r="M523" s="14">
        <f t="shared" si="131"/>
        <v>113437863960.20665</v>
      </c>
      <c r="X523" s="50">
        <f t="shared" si="132"/>
        <v>1179024718570.459</v>
      </c>
    </row>
    <row r="524" spans="1:24" x14ac:dyDescent="0.2">
      <c r="A524" s="54">
        <v>44410</v>
      </c>
      <c r="B524" s="12">
        <f t="shared" si="130"/>
        <v>63847386529451.516</v>
      </c>
      <c r="C524" s="12">
        <f t="shared" si="129"/>
        <v>3040351739497.6953</v>
      </c>
      <c r="M524" s="14">
        <f t="shared" si="131"/>
        <v>119109757158.2168</v>
      </c>
      <c r="X524" s="50">
        <f t="shared" si="132"/>
        <v>1237975954498.9817</v>
      </c>
    </row>
    <row r="525" spans="1:24" x14ac:dyDescent="0.2">
      <c r="A525" s="54">
        <v>44411</v>
      </c>
      <c r="B525" s="12">
        <f t="shared" si="130"/>
        <v>67039755855924.094</v>
      </c>
      <c r="C525" s="12">
        <f t="shared" si="129"/>
        <v>3192369326472.5781</v>
      </c>
      <c r="M525" s="14">
        <f t="shared" si="131"/>
        <v>125065245016.12775</v>
      </c>
      <c r="X525" s="50">
        <f t="shared" si="132"/>
        <v>1299874752223.9309</v>
      </c>
    </row>
    <row r="526" spans="1:24" x14ac:dyDescent="0.2">
      <c r="A526" s="54">
        <v>44412</v>
      </c>
      <c r="B526" s="12">
        <f t="shared" si="130"/>
        <v>70391743648720.297</v>
      </c>
      <c r="C526" s="12">
        <f t="shared" si="129"/>
        <v>3351987792796.2031</v>
      </c>
      <c r="M526" s="14">
        <f t="shared" si="131"/>
        <v>131318507266.93399</v>
      </c>
      <c r="X526" s="50">
        <f t="shared" si="132"/>
        <v>1364868489835.1277</v>
      </c>
    </row>
    <row r="527" spans="1:24" x14ac:dyDescent="0.2">
      <c r="A527" s="54">
        <v>44413</v>
      </c>
      <c r="B527" s="12">
        <f t="shared" si="130"/>
        <v>73911330831156.312</v>
      </c>
      <c r="C527" s="12">
        <f t="shared" si="129"/>
        <v>3519587182436.0156</v>
      </c>
      <c r="M527" s="14">
        <f t="shared" si="131"/>
        <v>137884432630.28085</v>
      </c>
      <c r="X527" s="50">
        <f t="shared" si="132"/>
        <v>1433111914326.884</v>
      </c>
    </row>
    <row r="528" spans="1:24" x14ac:dyDescent="0.2">
      <c r="A528" s="54">
        <v>44414</v>
      </c>
      <c r="B528" s="12">
        <f t="shared" si="130"/>
        <v>77606897372714.125</v>
      </c>
      <c r="C528" s="12">
        <f t="shared" si="129"/>
        <v>3695566541557.8125</v>
      </c>
      <c r="M528" s="14">
        <f t="shared" si="131"/>
        <v>144778654261.79492</v>
      </c>
      <c r="X528" s="50">
        <f t="shared" si="132"/>
        <v>1504767510043.2283</v>
      </c>
    </row>
    <row r="529" spans="1:24" x14ac:dyDescent="0.2">
      <c r="A529" s="54">
        <v>44415</v>
      </c>
      <c r="B529" s="12">
        <f t="shared" si="130"/>
        <v>81487242241349.828</v>
      </c>
      <c r="C529" s="12">
        <f t="shared" si="129"/>
        <v>3880344868635.7031</v>
      </c>
      <c r="M529" s="14">
        <f t="shared" si="131"/>
        <v>152017586974.88477</v>
      </c>
      <c r="X529" s="50">
        <f t="shared" si="132"/>
        <v>1580005885545.3896</v>
      </c>
    </row>
    <row r="530" spans="1:24" x14ac:dyDescent="0.2">
      <c r="A530" s="54">
        <v>44416</v>
      </c>
      <c r="B530" s="12">
        <f t="shared" si="130"/>
        <v>85561604353417.328</v>
      </c>
      <c r="C530" s="12">
        <f t="shared" si="129"/>
        <v>4074362112067.5</v>
      </c>
      <c r="M530" s="14">
        <f t="shared" si="131"/>
        <v>159618466323.62891</v>
      </c>
      <c r="X530" s="50">
        <f t="shared" si="132"/>
        <v>1659006179822.6592</v>
      </c>
    </row>
    <row r="531" spans="1:24" x14ac:dyDescent="0.2">
      <c r="A531" s="54">
        <v>44417</v>
      </c>
      <c r="B531" s="12">
        <f t="shared" si="130"/>
        <v>89839684571088.203</v>
      </c>
      <c r="C531" s="12">
        <f t="shared" si="129"/>
        <v>4278080217670.875</v>
      </c>
      <c r="M531" s="14">
        <f t="shared" si="131"/>
        <v>167599389639.81018</v>
      </c>
      <c r="X531" s="50">
        <f t="shared" si="132"/>
        <v>1741956488813.792</v>
      </c>
    </row>
    <row r="532" spans="1:24" x14ac:dyDescent="0.2">
      <c r="A532" s="54">
        <v>44418</v>
      </c>
      <c r="B532" s="12">
        <f t="shared" si="130"/>
        <v>94331668799642.625</v>
      </c>
      <c r="C532" s="12">
        <f t="shared" si="129"/>
        <v>4491984228554.4219</v>
      </c>
      <c r="M532" s="14">
        <f t="shared" si="131"/>
        <v>175979359121.80078</v>
      </c>
      <c r="X532" s="50">
        <f t="shared" si="132"/>
        <v>1829054313254.4814</v>
      </c>
    </row>
    <row r="533" spans="1:24" x14ac:dyDescent="0.2">
      <c r="A533" s="54">
        <v>44419</v>
      </c>
      <c r="B533" s="12">
        <f t="shared" si="130"/>
        <v>99048252239624.766</v>
      </c>
      <c r="C533" s="12">
        <f t="shared" si="129"/>
        <v>4716583439982.1406</v>
      </c>
      <c r="M533" s="14">
        <f t="shared" si="131"/>
        <v>184778327077.89062</v>
      </c>
      <c r="X533" s="50">
        <f t="shared" si="132"/>
        <v>1920507028917.2051</v>
      </c>
    </row>
    <row r="534" spans="1:24" x14ac:dyDescent="0.2">
      <c r="A534" s="54">
        <v>44420</v>
      </c>
      <c r="B534" s="12">
        <f t="shared" si="130"/>
        <v>104000664851606.02</v>
      </c>
      <c r="C534" s="12">
        <f t="shared" si="129"/>
        <v>4952412611981.25</v>
      </c>
      <c r="M534" s="14">
        <f t="shared" si="131"/>
        <v>194017243431.78516</v>
      </c>
      <c r="X534" s="50">
        <f t="shared" si="132"/>
        <v>2016532380363.0654</v>
      </c>
    </row>
    <row r="535" spans="1:24" x14ac:dyDescent="0.2">
      <c r="A535" s="54">
        <v>44421</v>
      </c>
      <c r="B535" s="12">
        <f t="shared" si="130"/>
        <v>109200698094186.33</v>
      </c>
      <c r="C535" s="12">
        <f t="shared" si="129"/>
        <v>5200033242580.3125</v>
      </c>
      <c r="M535" s="14">
        <f t="shared" si="131"/>
        <v>203718105603.375</v>
      </c>
      <c r="X535" s="50">
        <f t="shared" si="132"/>
        <v>2117358999381.2188</v>
      </c>
    </row>
    <row r="536" spans="1:24" x14ac:dyDescent="0.2">
      <c r="A536" s="54">
        <v>44422</v>
      </c>
      <c r="B536" s="12">
        <f t="shared" si="130"/>
        <v>114660732998895.66</v>
      </c>
      <c r="C536" s="12">
        <f t="shared" si="129"/>
        <v>5460034904709.3281</v>
      </c>
      <c r="M536" s="14">
        <f t="shared" si="131"/>
        <v>213904010883.54376</v>
      </c>
      <c r="X536" s="50">
        <f t="shared" si="132"/>
        <v>2223226949350.2803</v>
      </c>
    </row>
    <row r="537" spans="1:24" x14ac:dyDescent="0.2">
      <c r="A537" s="54">
        <v>44423</v>
      </c>
      <c r="B537" s="12">
        <f t="shared" si="130"/>
        <v>120393769648840.44</v>
      </c>
      <c r="C537" s="12">
        <f t="shared" si="129"/>
        <v>5733036649944.7812</v>
      </c>
      <c r="M537" s="14">
        <f t="shared" si="131"/>
        <v>224599211427.7211</v>
      </c>
      <c r="X537" s="50">
        <f t="shared" si="132"/>
        <v>2334388296817.7944</v>
      </c>
    </row>
    <row r="538" spans="1:24" x14ac:dyDescent="0.2">
      <c r="A538" s="54">
        <v>44424</v>
      </c>
      <c r="B538" s="12">
        <f t="shared" si="130"/>
        <v>126413458131282.47</v>
      </c>
      <c r="C538" s="12">
        <f t="shared" si="129"/>
        <v>6019688482442.0312</v>
      </c>
      <c r="M538" s="14">
        <f t="shared" si="131"/>
        <v>235829171999.10706</v>
      </c>
      <c r="X538" s="50">
        <f t="shared" si="132"/>
        <v>2451107711658.6846</v>
      </c>
    </row>
    <row r="539" spans="1:24" x14ac:dyDescent="0.2">
      <c r="A539" s="54">
        <v>44425</v>
      </c>
      <c r="B539" s="12">
        <f t="shared" si="130"/>
        <v>132734131037846.59</v>
      </c>
      <c r="C539" s="12">
        <f t="shared" si="129"/>
        <v>6320672906564.125</v>
      </c>
      <c r="M539" s="14">
        <f t="shared" si="131"/>
        <v>247620630599.0625</v>
      </c>
      <c r="X539" s="50">
        <f t="shared" si="132"/>
        <v>2573663097241.6196</v>
      </c>
    </row>
    <row r="540" spans="1:24" x14ac:dyDescent="0.2">
      <c r="A540" s="54">
        <v>44426</v>
      </c>
      <c r="B540" s="12">
        <f t="shared" si="130"/>
        <v>139370837589738.92</v>
      </c>
      <c r="C540" s="12">
        <f t="shared" si="129"/>
        <v>6636706551892.3281</v>
      </c>
      <c r="M540" s="14">
        <f t="shared" si="131"/>
        <v>260001662129.01562</v>
      </c>
      <c r="X540" s="50">
        <f t="shared" si="132"/>
        <v>2702346252103.7012</v>
      </c>
    </row>
    <row r="541" spans="1:24" x14ac:dyDescent="0.2">
      <c r="A541" s="54">
        <v>44427</v>
      </c>
      <c r="B541" s="12">
        <f t="shared" si="130"/>
        <v>146339379469225.88</v>
      </c>
      <c r="C541" s="12">
        <f t="shared" si="129"/>
        <v>6968541879486.9531</v>
      </c>
      <c r="M541" s="14">
        <f t="shared" si="131"/>
        <v>273001745235.46643</v>
      </c>
      <c r="X541" s="50">
        <f t="shared" si="132"/>
        <v>2837463564708.8867</v>
      </c>
    </row>
    <row r="542" spans="1:24" x14ac:dyDescent="0.2">
      <c r="A542" s="54">
        <v>44428</v>
      </c>
      <c r="B542" s="12">
        <f t="shared" si="130"/>
        <v>153656348442687.19</v>
      </c>
      <c r="C542" s="12">
        <f t="shared" si="129"/>
        <v>7316968973461.3125</v>
      </c>
      <c r="M542" s="14">
        <f t="shared" si="131"/>
        <v>286651832497.23907</v>
      </c>
      <c r="X542" s="50">
        <f t="shared" si="132"/>
        <v>2979336742944.3311</v>
      </c>
    </row>
    <row r="543" spans="1:24" x14ac:dyDescent="0.2">
      <c r="A543" s="54">
        <v>44429</v>
      </c>
      <c r="B543" s="12">
        <f t="shared" si="130"/>
        <v>161339165864821.56</v>
      </c>
      <c r="C543" s="12">
        <f t="shared" si="129"/>
        <v>7682817422134.375</v>
      </c>
      <c r="M543" s="14">
        <f t="shared" si="131"/>
        <v>300984424122.10156</v>
      </c>
      <c r="X543" s="50">
        <f t="shared" si="132"/>
        <v>3128303580091.5479</v>
      </c>
    </row>
    <row r="544" spans="1:24" x14ac:dyDescent="0.2">
      <c r="A544" s="54">
        <v>44430</v>
      </c>
      <c r="B544" s="12">
        <f t="shared" si="130"/>
        <v>169406124158062.66</v>
      </c>
      <c r="C544" s="12">
        <f t="shared" si="129"/>
        <v>8066958293241.0938</v>
      </c>
      <c r="M544" s="14">
        <f t="shared" si="131"/>
        <v>316033645328.20624</v>
      </c>
      <c r="X544" s="50">
        <f t="shared" si="132"/>
        <v>3284718759096.125</v>
      </c>
    </row>
    <row r="545" spans="1:24" x14ac:dyDescent="0.2">
      <c r="A545" s="54">
        <v>44431</v>
      </c>
      <c r="B545" s="12">
        <f t="shared" si="130"/>
        <v>177876430365965.78</v>
      </c>
      <c r="C545" s="12">
        <f t="shared" ref="C545:C608" si="133">B545-B544</f>
        <v>8470306207903.125</v>
      </c>
      <c r="M545" s="14">
        <f t="shared" si="131"/>
        <v>331835327594.61646</v>
      </c>
      <c r="X545" s="50">
        <f t="shared" si="132"/>
        <v>3448954697050.9316</v>
      </c>
    </row>
    <row r="546" spans="1:24" x14ac:dyDescent="0.2">
      <c r="A546" s="54">
        <v>44432</v>
      </c>
      <c r="B546" s="12">
        <f t="shared" ref="B546:B609" si="134">B545*(1+$D$1)</f>
        <v>186770251884264.09</v>
      </c>
      <c r="C546" s="12">
        <f t="shared" si="133"/>
        <v>8893821518298.3125</v>
      </c>
      <c r="M546" s="14">
        <f t="shared" ref="M546:M609" si="135">$L$1*$C541</f>
        <v>348427093974.34766</v>
      </c>
      <c r="X546" s="50">
        <f t="shared" si="132"/>
        <v>3621402431903.4785</v>
      </c>
    </row>
    <row r="547" spans="1:24" x14ac:dyDescent="0.2">
      <c r="A547" s="54">
        <v>44433</v>
      </c>
      <c r="B547" s="12">
        <f t="shared" si="134"/>
        <v>196108764478477.31</v>
      </c>
      <c r="C547" s="12">
        <f t="shared" si="133"/>
        <v>9338512594213.2188</v>
      </c>
      <c r="M547" s="14">
        <f t="shared" si="135"/>
        <v>365848448673.06567</v>
      </c>
      <c r="X547" s="50">
        <f t="shared" si="132"/>
        <v>3802472553498.6523</v>
      </c>
    </row>
    <row r="548" spans="1:24" x14ac:dyDescent="0.2">
      <c r="A548" s="54">
        <v>44434</v>
      </c>
      <c r="B548" s="12">
        <f t="shared" si="134"/>
        <v>205914202702401.19</v>
      </c>
      <c r="C548" s="12">
        <f t="shared" si="133"/>
        <v>9805438223923.875</v>
      </c>
      <c r="M548" s="14">
        <f t="shared" si="135"/>
        <v>384140871106.71875</v>
      </c>
      <c r="X548" s="50">
        <f t="shared" si="132"/>
        <v>3992596181173.5859</v>
      </c>
    </row>
    <row r="549" spans="1:24" x14ac:dyDescent="0.2">
      <c r="A549" s="54">
        <v>44435</v>
      </c>
      <c r="B549" s="12">
        <f t="shared" si="134"/>
        <v>216209912837521.25</v>
      </c>
      <c r="C549" s="12">
        <f t="shared" si="133"/>
        <v>10295710135120.062</v>
      </c>
      <c r="M549" s="14">
        <f t="shared" si="135"/>
        <v>403347914662.05469</v>
      </c>
      <c r="X549" s="50">
        <f t="shared" si="132"/>
        <v>4192225990232.2666</v>
      </c>
    </row>
    <row r="550" spans="1:24" x14ac:dyDescent="0.2">
      <c r="A550" s="54">
        <v>44436</v>
      </c>
      <c r="B550" s="12">
        <f t="shared" si="134"/>
        <v>227020408479397.31</v>
      </c>
      <c r="C550" s="12">
        <f t="shared" si="133"/>
        <v>10810495641876.062</v>
      </c>
      <c r="M550" s="14">
        <f t="shared" si="135"/>
        <v>423515310395.15625</v>
      </c>
      <c r="X550" s="50">
        <f t="shared" si="132"/>
        <v>4401837289743.8789</v>
      </c>
    </row>
    <row r="551" spans="1:24" x14ac:dyDescent="0.2">
      <c r="A551" s="54">
        <v>44437</v>
      </c>
      <c r="B551" s="12">
        <f t="shared" si="134"/>
        <v>238371428903367.19</v>
      </c>
      <c r="C551" s="12">
        <f t="shared" si="133"/>
        <v>11351020423969.875</v>
      </c>
      <c r="M551" s="14">
        <f t="shared" si="135"/>
        <v>444691075914.91565</v>
      </c>
      <c r="X551" s="50">
        <f t="shared" si="132"/>
        <v>4621929154231.0742</v>
      </c>
    </row>
    <row r="552" spans="1:24" x14ac:dyDescent="0.2">
      <c r="A552" s="54">
        <v>44438</v>
      </c>
      <c r="B552" s="12">
        <f t="shared" si="134"/>
        <v>250290000348535.56</v>
      </c>
      <c r="C552" s="12">
        <f t="shared" si="133"/>
        <v>11918571445168.375</v>
      </c>
      <c r="M552" s="14">
        <f t="shared" si="135"/>
        <v>466925629710.66095</v>
      </c>
      <c r="X552" s="50">
        <f t="shared" si="132"/>
        <v>4853025611942.627</v>
      </c>
    </row>
    <row r="553" spans="1:24" x14ac:dyDescent="0.2">
      <c r="A553" s="54">
        <v>44439</v>
      </c>
      <c r="B553" s="12">
        <f t="shared" si="134"/>
        <v>262804500365962.34</v>
      </c>
      <c r="C553" s="12">
        <f t="shared" si="133"/>
        <v>12514500017426.781</v>
      </c>
      <c r="M553" s="14">
        <f t="shared" si="135"/>
        <v>490271911196.19379</v>
      </c>
      <c r="X553" s="50">
        <f t="shared" si="132"/>
        <v>5095676892539.7578</v>
      </c>
    </row>
    <row r="554" spans="1:24" x14ac:dyDescent="0.2">
      <c r="A554" s="54">
        <v>44440</v>
      </c>
      <c r="B554" s="12">
        <f t="shared" si="134"/>
        <v>275944725384260.47</v>
      </c>
      <c r="C554" s="12">
        <f t="shared" si="133"/>
        <v>13140225018298.125</v>
      </c>
      <c r="M554" s="14">
        <f t="shared" si="135"/>
        <v>514785506756.00317</v>
      </c>
      <c r="X554" s="50">
        <f t="shared" si="132"/>
        <v>5350460737166.7461</v>
      </c>
    </row>
    <row r="555" spans="1:24" x14ac:dyDescent="0.2">
      <c r="A555" s="54">
        <v>44441</v>
      </c>
      <c r="B555" s="12">
        <f t="shared" si="134"/>
        <v>289741961653473.5</v>
      </c>
      <c r="C555" s="12">
        <f t="shared" si="133"/>
        <v>13797236269213.031</v>
      </c>
      <c r="M555" s="14">
        <f t="shared" si="135"/>
        <v>540524782093.80316</v>
      </c>
      <c r="X555" s="50">
        <f t="shared" si="132"/>
        <v>5617983774025.082</v>
      </c>
    </row>
    <row r="556" spans="1:24" x14ac:dyDescent="0.2">
      <c r="A556" s="54">
        <v>44442</v>
      </c>
      <c r="B556" s="12">
        <f t="shared" si="134"/>
        <v>304229059736147.19</v>
      </c>
      <c r="C556" s="12">
        <f t="shared" si="133"/>
        <v>14487098082673.688</v>
      </c>
      <c r="M556" s="14">
        <f t="shared" si="135"/>
        <v>567551021198.49377</v>
      </c>
      <c r="X556" s="50">
        <f t="shared" si="132"/>
        <v>5898882962726.3379</v>
      </c>
    </row>
    <row r="557" spans="1:24" x14ac:dyDescent="0.2">
      <c r="A557" s="54">
        <v>44443</v>
      </c>
      <c r="B557" s="12">
        <f t="shared" si="134"/>
        <v>319440512722954.56</v>
      </c>
      <c r="C557" s="12">
        <f t="shared" si="133"/>
        <v>15211452986807.375</v>
      </c>
      <c r="M557" s="14">
        <f t="shared" si="135"/>
        <v>595928572258.41882</v>
      </c>
      <c r="X557" s="50">
        <f t="shared" si="132"/>
        <v>6193827110862.6553</v>
      </c>
    </row>
    <row r="558" spans="1:24" x14ac:dyDescent="0.2">
      <c r="A558" s="54">
        <v>44444</v>
      </c>
      <c r="B558" s="12">
        <f t="shared" si="134"/>
        <v>335412538359102.31</v>
      </c>
      <c r="C558" s="12">
        <f t="shared" si="133"/>
        <v>15972025636147.75</v>
      </c>
      <c r="M558" s="14">
        <f t="shared" si="135"/>
        <v>625725000871.33911</v>
      </c>
      <c r="X558" s="50">
        <f t="shared" si="132"/>
        <v>6503518466405.7881</v>
      </c>
    </row>
    <row r="559" spans="1:24" x14ac:dyDescent="0.2">
      <c r="A559" s="54">
        <v>44445</v>
      </c>
      <c r="B559" s="12">
        <f t="shared" si="134"/>
        <v>352183165277057.44</v>
      </c>
      <c r="C559" s="12">
        <f t="shared" si="133"/>
        <v>16770626917955.125</v>
      </c>
      <c r="M559" s="14">
        <f t="shared" si="135"/>
        <v>657011250914.90625</v>
      </c>
      <c r="X559" s="50">
        <f t="shared" si="132"/>
        <v>6828694389726.0781</v>
      </c>
    </row>
    <row r="560" spans="1:24" x14ac:dyDescent="0.2">
      <c r="A560" s="54">
        <v>44446</v>
      </c>
      <c r="B560" s="12">
        <f t="shared" si="134"/>
        <v>369792323540910.31</v>
      </c>
      <c r="C560" s="12">
        <f t="shared" si="133"/>
        <v>17609158263852.875</v>
      </c>
      <c r="M560" s="14">
        <f t="shared" si="135"/>
        <v>689861813460.65161</v>
      </c>
      <c r="X560" s="50">
        <f t="shared" si="132"/>
        <v>7170129109212.3818</v>
      </c>
    </row>
    <row r="561" spans="1:24" x14ac:dyDescent="0.2">
      <c r="A561" s="54">
        <v>44447</v>
      </c>
      <c r="B561" s="12">
        <f t="shared" si="134"/>
        <v>388281939717955.88</v>
      </c>
      <c r="C561" s="12">
        <f t="shared" si="133"/>
        <v>18489616177045.562</v>
      </c>
      <c r="M561" s="14">
        <f t="shared" si="135"/>
        <v>724354904133.68445</v>
      </c>
      <c r="X561" s="50">
        <f t="shared" si="132"/>
        <v>7528635564673</v>
      </c>
    </row>
    <row r="562" spans="1:24" x14ac:dyDescent="0.2">
      <c r="A562" s="54">
        <v>44448</v>
      </c>
      <c r="B562" s="12">
        <f t="shared" si="134"/>
        <v>407696036703853.69</v>
      </c>
      <c r="C562" s="12">
        <f t="shared" si="133"/>
        <v>19414096985897.812</v>
      </c>
      <c r="M562" s="14">
        <f t="shared" si="135"/>
        <v>760572649340.36877</v>
      </c>
      <c r="X562" s="50">
        <f t="shared" si="132"/>
        <v>7905067342906.6504</v>
      </c>
    </row>
    <row r="563" spans="1:24" x14ac:dyDescent="0.2">
      <c r="A563" s="54">
        <v>44449</v>
      </c>
      <c r="B563" s="12">
        <f t="shared" si="134"/>
        <v>428080838539046.38</v>
      </c>
      <c r="C563" s="12">
        <f t="shared" si="133"/>
        <v>20384801835192.688</v>
      </c>
      <c r="M563" s="14">
        <f t="shared" si="135"/>
        <v>798601281807.38757</v>
      </c>
      <c r="X563" s="50">
        <f t="shared" si="132"/>
        <v>8300320710051.9834</v>
      </c>
    </row>
    <row r="564" spans="1:24" x14ac:dyDescent="0.2">
      <c r="A564" s="54">
        <v>44450</v>
      </c>
      <c r="B564" s="12">
        <f t="shared" si="134"/>
        <v>449484880465998.69</v>
      </c>
      <c r="C564" s="12">
        <f t="shared" si="133"/>
        <v>21404041926952.312</v>
      </c>
      <c r="M564" s="14">
        <f t="shared" si="135"/>
        <v>838531345897.75635</v>
      </c>
      <c r="X564" s="50">
        <f t="shared" si="132"/>
        <v>8715336745554.584</v>
      </c>
    </row>
    <row r="565" spans="1:24" x14ac:dyDescent="0.2">
      <c r="A565" s="54">
        <v>44451</v>
      </c>
      <c r="B565" s="12">
        <f t="shared" si="134"/>
        <v>471959124489298.62</v>
      </c>
      <c r="C565" s="12">
        <f t="shared" si="133"/>
        <v>22474244023299.938</v>
      </c>
      <c r="M565" s="14">
        <f t="shared" si="135"/>
        <v>880457913192.6438</v>
      </c>
      <c r="X565" s="50">
        <f t="shared" si="132"/>
        <v>9151103582832.3125</v>
      </c>
    </row>
    <row r="566" spans="1:24" x14ac:dyDescent="0.2">
      <c r="A566" s="54">
        <v>44452</v>
      </c>
      <c r="B566" s="12">
        <f t="shared" si="134"/>
        <v>495557080713763.56</v>
      </c>
      <c r="C566" s="12">
        <f t="shared" si="133"/>
        <v>23597956224464.938</v>
      </c>
      <c r="M566" s="14">
        <f t="shared" si="135"/>
        <v>924480808852.2782</v>
      </c>
      <c r="X566" s="50">
        <f t="shared" si="132"/>
        <v>9608658761973.9297</v>
      </c>
    </row>
    <row r="567" spans="1:24" x14ac:dyDescent="0.2">
      <c r="A567" s="54">
        <v>44453</v>
      </c>
      <c r="B567" s="12">
        <f t="shared" si="134"/>
        <v>520334934749451.75</v>
      </c>
      <c r="C567" s="12">
        <f t="shared" si="133"/>
        <v>24777854035688.188</v>
      </c>
      <c r="M567" s="14">
        <f t="shared" si="135"/>
        <v>970704849294.89062</v>
      </c>
      <c r="X567" s="50">
        <f t="shared" si="132"/>
        <v>10089091700072.627</v>
      </c>
    </row>
    <row r="568" spans="1:24" x14ac:dyDescent="0.2">
      <c r="A568" s="54">
        <v>44454</v>
      </c>
      <c r="B568" s="12">
        <f t="shared" si="134"/>
        <v>546351681486924.38</v>
      </c>
      <c r="C568" s="12">
        <f t="shared" si="133"/>
        <v>26016746737472.625</v>
      </c>
      <c r="M568" s="14">
        <f t="shared" si="135"/>
        <v>1019240091759.6344</v>
      </c>
      <c r="X568" s="50">
        <f t="shared" si="132"/>
        <v>10593546285076.258</v>
      </c>
    </row>
    <row r="569" spans="1:24" x14ac:dyDescent="0.2">
      <c r="A569" s="54">
        <v>44455</v>
      </c>
      <c r="B569" s="12">
        <f t="shared" si="134"/>
        <v>573669265561270.62</v>
      </c>
      <c r="C569" s="12">
        <f t="shared" si="133"/>
        <v>27317584074346.25</v>
      </c>
      <c r="M569" s="14">
        <f t="shared" si="135"/>
        <v>1070202096347.6157</v>
      </c>
      <c r="X569" s="50">
        <f t="shared" si="132"/>
        <v>11123223599330.07</v>
      </c>
    </row>
    <row r="570" spans="1:24" x14ac:dyDescent="0.2">
      <c r="A570" s="54">
        <v>44456</v>
      </c>
      <c r="B570" s="12">
        <f t="shared" si="134"/>
        <v>602352728839334.12</v>
      </c>
      <c r="C570" s="12">
        <f t="shared" si="133"/>
        <v>28683463278063.5</v>
      </c>
      <c r="M570" s="14">
        <f t="shared" si="135"/>
        <v>1123712201164.9968</v>
      </c>
      <c r="X570" s="50">
        <f t="shared" si="132"/>
        <v>11679384779296.57</v>
      </c>
    </row>
    <row r="571" spans="1:24" x14ac:dyDescent="0.2">
      <c r="A571" s="54">
        <v>44457</v>
      </c>
      <c r="B571" s="12">
        <f t="shared" si="134"/>
        <v>632470365281300.88</v>
      </c>
      <c r="C571" s="12">
        <f t="shared" si="133"/>
        <v>30117636441966.75</v>
      </c>
      <c r="M571" s="14">
        <f t="shared" si="135"/>
        <v>1179897811223.2468</v>
      </c>
      <c r="X571" s="50">
        <f t="shared" si="132"/>
        <v>12263354018261.398</v>
      </c>
    </row>
    <row r="572" spans="1:24" x14ac:dyDescent="0.2">
      <c r="A572" s="54">
        <v>44458</v>
      </c>
      <c r="B572" s="12">
        <f t="shared" si="134"/>
        <v>664093883545366</v>
      </c>
      <c r="C572" s="12">
        <f t="shared" si="133"/>
        <v>31623518264065.125</v>
      </c>
      <c r="M572" s="14">
        <f t="shared" si="135"/>
        <v>1238892701784.4094</v>
      </c>
      <c r="X572" s="50">
        <f t="shared" si="132"/>
        <v>12876521719174.471</v>
      </c>
    </row>
    <row r="573" spans="1:24" x14ac:dyDescent="0.2">
      <c r="A573" s="54">
        <v>44459</v>
      </c>
      <c r="B573" s="12">
        <f t="shared" si="134"/>
        <v>697298577722634.38</v>
      </c>
      <c r="C573" s="12">
        <f t="shared" si="133"/>
        <v>33204694177268.375</v>
      </c>
      <c r="M573" s="14">
        <f t="shared" si="135"/>
        <v>1300837336873.6313</v>
      </c>
      <c r="X573" s="50">
        <f t="shared" si="132"/>
        <v>13520347805133.195</v>
      </c>
    </row>
    <row r="574" spans="1:24" x14ac:dyDescent="0.2">
      <c r="A574" s="54">
        <v>44460</v>
      </c>
      <c r="B574" s="12">
        <f t="shared" si="134"/>
        <v>732163506608766.12</v>
      </c>
      <c r="C574" s="12">
        <f t="shared" si="133"/>
        <v>34864928886131.75</v>
      </c>
      <c r="M574" s="14">
        <f t="shared" si="135"/>
        <v>1365879203717.3125</v>
      </c>
      <c r="X574" s="50">
        <f t="shared" si="132"/>
        <v>14196365195389.855</v>
      </c>
    </row>
    <row r="575" spans="1:24" x14ac:dyDescent="0.2">
      <c r="A575" s="54">
        <v>44461</v>
      </c>
      <c r="B575" s="12">
        <f t="shared" si="134"/>
        <v>768771681939204.5</v>
      </c>
      <c r="C575" s="12">
        <f t="shared" si="133"/>
        <v>36608175330438.375</v>
      </c>
      <c r="M575" s="14">
        <f t="shared" si="135"/>
        <v>1434173163903.175</v>
      </c>
      <c r="X575" s="50">
        <f t="shared" si="132"/>
        <v>14906183455159.35</v>
      </c>
    </row>
    <row r="576" spans="1:24" x14ac:dyDescent="0.2">
      <c r="A576" s="54">
        <v>44462</v>
      </c>
      <c r="B576" s="12">
        <f t="shared" si="134"/>
        <v>807210266036164.75</v>
      </c>
      <c r="C576" s="12">
        <f t="shared" si="133"/>
        <v>38438584096960.25</v>
      </c>
      <c r="M576" s="14">
        <f t="shared" si="135"/>
        <v>1505881822098.3376</v>
      </c>
      <c r="X576" s="50">
        <f t="shared" si="132"/>
        <v>15651492627917.318</v>
      </c>
    </row>
    <row r="577" spans="1:24" x14ac:dyDescent="0.2">
      <c r="A577" s="54">
        <v>44463</v>
      </c>
      <c r="B577" s="12">
        <f t="shared" si="134"/>
        <v>847570779337973</v>
      </c>
      <c r="C577" s="12">
        <f t="shared" si="133"/>
        <v>40360513301808.25</v>
      </c>
      <c r="M577" s="14">
        <f t="shared" si="135"/>
        <v>1581175913203.2563</v>
      </c>
      <c r="X577" s="50">
        <f t="shared" si="132"/>
        <v>16434067259313.186</v>
      </c>
    </row>
    <row r="578" spans="1:24" x14ac:dyDescent="0.2">
      <c r="A578" s="54">
        <v>44464</v>
      </c>
      <c r="B578" s="12">
        <f t="shared" si="134"/>
        <v>889949318304871.75</v>
      </c>
      <c r="C578" s="12">
        <f t="shared" si="133"/>
        <v>42378538966898.75</v>
      </c>
      <c r="M578" s="14">
        <f t="shared" si="135"/>
        <v>1660234708863.4189</v>
      </c>
      <c r="X578" s="50">
        <f t="shared" ref="X578:X641" si="136">SUM(M565:M578)</f>
        <v>17255770622278.848</v>
      </c>
    </row>
    <row r="579" spans="1:24" x14ac:dyDescent="0.2">
      <c r="A579" s="54">
        <v>44465</v>
      </c>
      <c r="B579" s="12">
        <f t="shared" si="134"/>
        <v>934446784220115.38</v>
      </c>
      <c r="C579" s="12">
        <f t="shared" si="133"/>
        <v>44497465915243.625</v>
      </c>
      <c r="M579" s="14">
        <f t="shared" si="135"/>
        <v>1743246444306.5876</v>
      </c>
      <c r="X579" s="50">
        <f t="shared" si="136"/>
        <v>18118559153392.789</v>
      </c>
    </row>
    <row r="580" spans="1:24" x14ac:dyDescent="0.2">
      <c r="A580" s="54">
        <v>44466</v>
      </c>
      <c r="B580" s="12">
        <f t="shared" si="134"/>
        <v>981169123431121.12</v>
      </c>
      <c r="C580" s="12">
        <f t="shared" si="133"/>
        <v>46722339211005.75</v>
      </c>
      <c r="M580" s="14">
        <f t="shared" si="135"/>
        <v>1830408766521.9189</v>
      </c>
      <c r="X580" s="50">
        <f t="shared" si="136"/>
        <v>19024487111062.434</v>
      </c>
    </row>
    <row r="581" spans="1:24" x14ac:dyDescent="0.2">
      <c r="A581" s="54">
        <v>44467</v>
      </c>
      <c r="B581" s="12">
        <f t="shared" si="134"/>
        <v>1030227579602677.2</v>
      </c>
      <c r="C581" s="12">
        <f t="shared" si="133"/>
        <v>49058456171556.125</v>
      </c>
      <c r="M581" s="14">
        <f t="shared" si="135"/>
        <v>1921929204848.0127</v>
      </c>
      <c r="X581" s="50">
        <f t="shared" si="136"/>
        <v>19975711466615.555</v>
      </c>
    </row>
    <row r="582" spans="1:24" x14ac:dyDescent="0.2">
      <c r="A582" s="54">
        <v>44468</v>
      </c>
      <c r="B582" s="12">
        <f t="shared" si="134"/>
        <v>1081738958582811.1</v>
      </c>
      <c r="C582" s="12">
        <f t="shared" si="133"/>
        <v>51511378980133.875</v>
      </c>
      <c r="M582" s="14">
        <f t="shared" si="135"/>
        <v>2018025665090.4126</v>
      </c>
      <c r="X582" s="50">
        <f t="shared" si="136"/>
        <v>20974497039946.332</v>
      </c>
    </row>
    <row r="583" spans="1:24" x14ac:dyDescent="0.2">
      <c r="A583" s="54">
        <v>44469</v>
      </c>
      <c r="B583" s="12">
        <f t="shared" si="134"/>
        <v>1135825906511951.8</v>
      </c>
      <c r="C583" s="12">
        <f t="shared" si="133"/>
        <v>54086947929140.625</v>
      </c>
      <c r="M583" s="14">
        <f t="shared" si="135"/>
        <v>2118926948344.9375</v>
      </c>
      <c r="X583" s="50">
        <f t="shared" si="136"/>
        <v>22023221891943.656</v>
      </c>
    </row>
    <row r="584" spans="1:24" x14ac:dyDescent="0.2">
      <c r="A584" s="54">
        <v>44470</v>
      </c>
      <c r="B584" s="12">
        <f t="shared" si="134"/>
        <v>1192617201837549.5</v>
      </c>
      <c r="C584" s="12">
        <f t="shared" si="133"/>
        <v>56791295325597.75</v>
      </c>
      <c r="M584" s="14">
        <f t="shared" si="135"/>
        <v>2224873295762.1812</v>
      </c>
      <c r="X584" s="50">
        <f t="shared" si="136"/>
        <v>23124382986540.84</v>
      </c>
    </row>
    <row r="585" spans="1:24" x14ac:dyDescent="0.2">
      <c r="A585" s="54">
        <v>44471</v>
      </c>
      <c r="B585" s="12">
        <f t="shared" si="134"/>
        <v>1252248061929427</v>
      </c>
      <c r="C585" s="12">
        <f t="shared" si="133"/>
        <v>59630860091877.5</v>
      </c>
      <c r="M585" s="14">
        <f t="shared" si="135"/>
        <v>2336116960550.2876</v>
      </c>
      <c r="X585" s="50">
        <f t="shared" si="136"/>
        <v>24280602135867.883</v>
      </c>
    </row>
    <row r="586" spans="1:24" x14ac:dyDescent="0.2">
      <c r="A586" s="54">
        <v>44472</v>
      </c>
      <c r="B586" s="12">
        <f t="shared" si="134"/>
        <v>1314860465025898.5</v>
      </c>
      <c r="C586" s="12">
        <f t="shared" si="133"/>
        <v>62612403096471.5</v>
      </c>
      <c r="M586" s="14">
        <f t="shared" si="135"/>
        <v>2452922808577.8062</v>
      </c>
      <c r="X586" s="50">
        <f t="shared" si="136"/>
        <v>25494632242661.273</v>
      </c>
    </row>
    <row r="587" spans="1:24" x14ac:dyDescent="0.2">
      <c r="A587" s="54">
        <v>44473</v>
      </c>
      <c r="B587" s="12">
        <f t="shared" si="134"/>
        <v>1380603488277193.5</v>
      </c>
      <c r="C587" s="12">
        <f t="shared" si="133"/>
        <v>65743023251295</v>
      </c>
      <c r="M587" s="14">
        <f t="shared" si="135"/>
        <v>2575568949006.6938</v>
      </c>
      <c r="X587" s="50">
        <f t="shared" si="136"/>
        <v>26769363854794.34</v>
      </c>
    </row>
    <row r="588" spans="1:24" x14ac:dyDescent="0.2">
      <c r="A588" s="54">
        <v>44474</v>
      </c>
      <c r="B588" s="12">
        <f t="shared" si="134"/>
        <v>1449633662691053.2</v>
      </c>
      <c r="C588" s="12">
        <f t="shared" si="133"/>
        <v>69030174413859.75</v>
      </c>
      <c r="M588" s="14">
        <f t="shared" si="135"/>
        <v>2704347396457.0312</v>
      </c>
      <c r="X588" s="50">
        <f t="shared" si="136"/>
        <v>28107832047534.059</v>
      </c>
    </row>
    <row r="589" spans="1:24" x14ac:dyDescent="0.2">
      <c r="A589" s="54">
        <v>44475</v>
      </c>
      <c r="B589" s="12">
        <f t="shared" si="134"/>
        <v>1522115345825606</v>
      </c>
      <c r="C589" s="12">
        <f t="shared" si="133"/>
        <v>72481683134552.75</v>
      </c>
      <c r="M589" s="14">
        <f t="shared" si="135"/>
        <v>2839564766279.8877</v>
      </c>
      <c r="X589" s="50">
        <f t="shared" si="136"/>
        <v>29513223649910.77</v>
      </c>
    </row>
    <row r="590" spans="1:24" x14ac:dyDescent="0.2">
      <c r="A590" s="54">
        <v>44476</v>
      </c>
      <c r="B590" s="12">
        <f t="shared" si="134"/>
        <v>1598221113116886.2</v>
      </c>
      <c r="C590" s="12">
        <f t="shared" si="133"/>
        <v>76105767291280.25</v>
      </c>
      <c r="M590" s="14">
        <f t="shared" si="135"/>
        <v>2981543004593.875</v>
      </c>
      <c r="X590" s="50">
        <f t="shared" si="136"/>
        <v>30988884832406.309</v>
      </c>
    </row>
    <row r="591" spans="1:24" x14ac:dyDescent="0.2">
      <c r="A591" s="54">
        <v>44477</v>
      </c>
      <c r="B591" s="12">
        <f t="shared" si="134"/>
        <v>1678132168772730.8</v>
      </c>
      <c r="C591" s="12">
        <f t="shared" si="133"/>
        <v>79911055655844.5</v>
      </c>
      <c r="M591" s="14">
        <f t="shared" si="135"/>
        <v>3130620154823.5752</v>
      </c>
      <c r="X591" s="50">
        <f t="shared" si="136"/>
        <v>32538329074026.625</v>
      </c>
    </row>
    <row r="592" spans="1:24" x14ac:dyDescent="0.2">
      <c r="A592" s="54">
        <v>44478</v>
      </c>
      <c r="B592" s="12">
        <f t="shared" si="134"/>
        <v>1762038777211367.2</v>
      </c>
      <c r="C592" s="12">
        <f t="shared" si="133"/>
        <v>83906608438636.5</v>
      </c>
      <c r="M592" s="14">
        <f t="shared" si="135"/>
        <v>3287151162564.75</v>
      </c>
      <c r="X592" s="50">
        <f t="shared" si="136"/>
        <v>34165245527727.957</v>
      </c>
    </row>
    <row r="593" spans="1:24" x14ac:dyDescent="0.2">
      <c r="A593" s="54">
        <v>44479</v>
      </c>
      <c r="B593" s="12">
        <f t="shared" si="134"/>
        <v>1850140716071935.8</v>
      </c>
      <c r="C593" s="12">
        <f t="shared" si="133"/>
        <v>88101938860568.5</v>
      </c>
      <c r="M593" s="14">
        <f t="shared" si="135"/>
        <v>3451508720692.9878</v>
      </c>
      <c r="X593" s="50">
        <f t="shared" si="136"/>
        <v>35873507804114.352</v>
      </c>
    </row>
    <row r="594" spans="1:24" x14ac:dyDescent="0.2">
      <c r="A594" s="54">
        <v>44480</v>
      </c>
      <c r="B594" s="12">
        <f t="shared" si="134"/>
        <v>1942647751875532.5</v>
      </c>
      <c r="C594" s="12">
        <f t="shared" si="133"/>
        <v>92507035803596.75</v>
      </c>
      <c r="M594" s="14">
        <f t="shared" si="135"/>
        <v>3624084156727.6377</v>
      </c>
      <c r="X594" s="50">
        <f t="shared" si="136"/>
        <v>37667183194320.078</v>
      </c>
    </row>
    <row r="595" spans="1:24" x14ac:dyDescent="0.2">
      <c r="A595" s="54">
        <v>44481</v>
      </c>
      <c r="B595" s="12">
        <f t="shared" si="134"/>
        <v>2039780139469309.2</v>
      </c>
      <c r="C595" s="12">
        <f t="shared" si="133"/>
        <v>97132387593776.75</v>
      </c>
      <c r="M595" s="14">
        <f t="shared" si="135"/>
        <v>3805288364564.0127</v>
      </c>
      <c r="X595" s="50">
        <f t="shared" si="136"/>
        <v>39550542354036.078</v>
      </c>
    </row>
    <row r="596" spans="1:24" x14ac:dyDescent="0.2">
      <c r="A596" s="54">
        <v>44482</v>
      </c>
      <c r="B596" s="12">
        <f t="shared" si="134"/>
        <v>2141769146442774.8</v>
      </c>
      <c r="C596" s="12">
        <f t="shared" si="133"/>
        <v>101989006973465.5</v>
      </c>
      <c r="M596" s="14">
        <f t="shared" si="135"/>
        <v>3995552782792.2251</v>
      </c>
      <c r="X596" s="50">
        <f t="shared" si="136"/>
        <v>41528069471737.891</v>
      </c>
    </row>
    <row r="597" spans="1:24" x14ac:dyDescent="0.2">
      <c r="A597" s="54">
        <v>44483</v>
      </c>
      <c r="B597" s="12">
        <f t="shared" si="134"/>
        <v>2248857603764913.5</v>
      </c>
      <c r="C597" s="12">
        <f t="shared" si="133"/>
        <v>107088457322138.75</v>
      </c>
      <c r="M597" s="14">
        <f t="shared" si="135"/>
        <v>4195330421931.8252</v>
      </c>
      <c r="X597" s="50">
        <f t="shared" si="136"/>
        <v>43604472945324.781</v>
      </c>
    </row>
    <row r="598" spans="1:24" x14ac:dyDescent="0.2">
      <c r="A598" s="54">
        <v>44484</v>
      </c>
      <c r="B598" s="12">
        <f t="shared" si="134"/>
        <v>2361300483953159.5</v>
      </c>
      <c r="C598" s="12">
        <f t="shared" si="133"/>
        <v>112442880188246</v>
      </c>
      <c r="M598" s="14">
        <f t="shared" si="135"/>
        <v>4405096943028.4248</v>
      </c>
      <c r="X598" s="50">
        <f t="shared" si="136"/>
        <v>45784696592591.016</v>
      </c>
    </row>
    <row r="599" spans="1:24" x14ac:dyDescent="0.2">
      <c r="A599" s="54">
        <v>44485</v>
      </c>
      <c r="B599" s="12">
        <f t="shared" si="134"/>
        <v>2479365508150817.5</v>
      </c>
      <c r="C599" s="12">
        <f t="shared" si="133"/>
        <v>118065024197658</v>
      </c>
      <c r="M599" s="14">
        <f t="shared" si="135"/>
        <v>4625351790179.8379</v>
      </c>
      <c r="X599" s="50">
        <f t="shared" si="136"/>
        <v>48073931422220.562</v>
      </c>
    </row>
    <row r="600" spans="1:24" x14ac:dyDescent="0.2">
      <c r="A600" s="54">
        <v>44486</v>
      </c>
      <c r="B600" s="12">
        <f t="shared" si="134"/>
        <v>2603333783558358.5</v>
      </c>
      <c r="C600" s="12">
        <f t="shared" si="133"/>
        <v>123968275407541</v>
      </c>
      <c r="M600" s="14">
        <f t="shared" si="135"/>
        <v>4856619379688.8379</v>
      </c>
      <c r="X600" s="50">
        <f t="shared" si="136"/>
        <v>50477627993331.594</v>
      </c>
    </row>
    <row r="601" spans="1:24" x14ac:dyDescent="0.2">
      <c r="A601" s="54">
        <v>44487</v>
      </c>
      <c r="B601" s="12">
        <f t="shared" si="134"/>
        <v>2733500472736276.5</v>
      </c>
      <c r="C601" s="12">
        <f t="shared" si="133"/>
        <v>130166689177918</v>
      </c>
      <c r="M601" s="14">
        <f t="shared" si="135"/>
        <v>5099450348673.2754</v>
      </c>
      <c r="X601" s="50">
        <f t="shared" si="136"/>
        <v>53001509392998.172</v>
      </c>
    </row>
    <row r="602" spans="1:24" x14ac:dyDescent="0.2">
      <c r="A602" s="54">
        <v>44488</v>
      </c>
      <c r="B602" s="12">
        <f t="shared" si="134"/>
        <v>2870175496373090.5</v>
      </c>
      <c r="C602" s="12">
        <f t="shared" si="133"/>
        <v>136675023636814</v>
      </c>
      <c r="M602" s="14">
        <f t="shared" si="135"/>
        <v>5354422866106.9375</v>
      </c>
      <c r="X602" s="50">
        <f t="shared" si="136"/>
        <v>55651584862648.086</v>
      </c>
    </row>
    <row r="603" spans="1:24" x14ac:dyDescent="0.2">
      <c r="A603" s="54">
        <v>44489</v>
      </c>
      <c r="B603" s="12">
        <f t="shared" si="134"/>
        <v>3013684271191745</v>
      </c>
      <c r="C603" s="12">
        <f t="shared" si="133"/>
        <v>143508774818654.5</v>
      </c>
      <c r="M603" s="14">
        <f t="shared" si="135"/>
        <v>5622144009412.3008</v>
      </c>
      <c r="X603" s="50">
        <f t="shared" si="136"/>
        <v>58434164105780.5</v>
      </c>
    </row>
    <row r="604" spans="1:24" x14ac:dyDescent="0.2">
      <c r="A604" s="54">
        <v>44490</v>
      </c>
      <c r="B604" s="12">
        <f t="shared" si="134"/>
        <v>3164368484751332.5</v>
      </c>
      <c r="C604" s="12">
        <f t="shared" si="133"/>
        <v>150684213559587.5</v>
      </c>
      <c r="M604" s="14">
        <f t="shared" si="135"/>
        <v>5903251209882.9004</v>
      </c>
      <c r="X604" s="50">
        <f t="shared" si="136"/>
        <v>61355872311069.523</v>
      </c>
    </row>
    <row r="605" spans="1:24" x14ac:dyDescent="0.2">
      <c r="A605" s="54">
        <v>44491</v>
      </c>
      <c r="B605" s="12">
        <f t="shared" si="134"/>
        <v>3322586908988899.5</v>
      </c>
      <c r="C605" s="12">
        <f t="shared" si="133"/>
        <v>158218424237567</v>
      </c>
      <c r="M605" s="14">
        <f t="shared" si="135"/>
        <v>6198413770377.0508</v>
      </c>
      <c r="X605" s="50">
        <f t="shared" si="136"/>
        <v>64423665926623</v>
      </c>
    </row>
    <row r="606" spans="1:24" x14ac:dyDescent="0.2">
      <c r="A606" s="54">
        <v>44492</v>
      </c>
      <c r="B606" s="12">
        <f t="shared" si="134"/>
        <v>3488716254438344.5</v>
      </c>
      <c r="C606" s="12">
        <f t="shared" si="133"/>
        <v>166129345449445</v>
      </c>
      <c r="M606" s="14">
        <f t="shared" si="135"/>
        <v>6508334458895.9004</v>
      </c>
      <c r="X606" s="50">
        <f t="shared" si="136"/>
        <v>67644849222954.148</v>
      </c>
    </row>
    <row r="607" spans="1:24" x14ac:dyDescent="0.2">
      <c r="A607" s="54">
        <v>44493</v>
      </c>
      <c r="B607" s="12">
        <f t="shared" si="134"/>
        <v>3663152067160262</v>
      </c>
      <c r="C607" s="12">
        <f t="shared" si="133"/>
        <v>174435812721917.5</v>
      </c>
      <c r="M607" s="14">
        <f t="shared" si="135"/>
        <v>6833751181840.7002</v>
      </c>
      <c r="X607" s="50">
        <f t="shared" si="136"/>
        <v>71027091684101.859</v>
      </c>
    </row>
    <row r="608" spans="1:24" x14ac:dyDescent="0.2">
      <c r="A608" s="54">
        <v>44494</v>
      </c>
      <c r="B608" s="12">
        <f t="shared" si="134"/>
        <v>3846309670518275.5</v>
      </c>
      <c r="C608" s="12">
        <f t="shared" si="133"/>
        <v>183157603358013.5</v>
      </c>
      <c r="M608" s="14">
        <f t="shared" si="135"/>
        <v>7175438740932.7256</v>
      </c>
      <c r="X608" s="50">
        <f t="shared" si="136"/>
        <v>74578446268306.953</v>
      </c>
    </row>
    <row r="609" spans="1:24" x14ac:dyDescent="0.2">
      <c r="A609" s="54">
        <v>44495</v>
      </c>
      <c r="B609" s="12">
        <f t="shared" si="134"/>
        <v>4038625154044189.5</v>
      </c>
      <c r="C609" s="12">
        <f t="shared" ref="C609:C672" si="137">B609-B608</f>
        <v>192315483525914</v>
      </c>
      <c r="M609" s="14">
        <f t="shared" si="135"/>
        <v>7534210677979.375</v>
      </c>
      <c r="X609" s="50">
        <f t="shared" si="136"/>
        <v>78307368581722.328</v>
      </c>
    </row>
    <row r="610" spans="1:24" x14ac:dyDescent="0.2">
      <c r="A610" s="54">
        <v>44496</v>
      </c>
      <c r="B610" s="12">
        <f t="shared" ref="B610:B673" si="138">B609*(1+$D$1)</f>
        <v>4240556411746399</v>
      </c>
      <c r="C610" s="12">
        <f t="shared" si="137"/>
        <v>201931257702209.5</v>
      </c>
      <c r="M610" s="14">
        <f t="shared" ref="M610:M673" si="139">$L$1*$C605</f>
        <v>7910921211878.3506</v>
      </c>
      <c r="X610" s="50">
        <f t="shared" si="136"/>
        <v>82222737010808.438</v>
      </c>
    </row>
    <row r="611" spans="1:24" x14ac:dyDescent="0.2">
      <c r="A611" s="54">
        <v>44497</v>
      </c>
      <c r="B611" s="12">
        <f t="shared" si="138"/>
        <v>4452584232333719</v>
      </c>
      <c r="C611" s="12">
        <f t="shared" si="137"/>
        <v>212027820587320</v>
      </c>
      <c r="M611" s="14">
        <f t="shared" si="139"/>
        <v>8306467272472.25</v>
      </c>
      <c r="X611" s="50">
        <f t="shared" si="136"/>
        <v>86333873861348.859</v>
      </c>
    </row>
    <row r="612" spans="1:24" x14ac:dyDescent="0.2">
      <c r="A612" s="54">
        <v>44498</v>
      </c>
      <c r="B612" s="12">
        <f t="shared" si="138"/>
        <v>4675213443950405</v>
      </c>
      <c r="C612" s="12">
        <f t="shared" si="137"/>
        <v>222629211616686</v>
      </c>
      <c r="M612" s="14">
        <f t="shared" si="139"/>
        <v>8721790636095.875</v>
      </c>
      <c r="X612" s="50">
        <f t="shared" si="136"/>
        <v>90650567554416.312</v>
      </c>
    </row>
    <row r="613" spans="1:24" x14ac:dyDescent="0.2">
      <c r="A613" s="54">
        <v>44499</v>
      </c>
      <c r="B613" s="12">
        <f t="shared" si="138"/>
        <v>4908974116147925</v>
      </c>
      <c r="C613" s="12">
        <f t="shared" si="137"/>
        <v>233760672197520</v>
      </c>
      <c r="M613" s="14">
        <f t="shared" si="139"/>
        <v>9157880167900.6758</v>
      </c>
      <c r="X613" s="50">
        <f t="shared" si="136"/>
        <v>95183095932137.156</v>
      </c>
    </row>
    <row r="614" spans="1:24" x14ac:dyDescent="0.2">
      <c r="A614" s="54">
        <v>44500</v>
      </c>
      <c r="B614" s="12">
        <f t="shared" si="138"/>
        <v>5154422821955321</v>
      </c>
      <c r="C614" s="12">
        <f t="shared" si="137"/>
        <v>245448705807396</v>
      </c>
      <c r="M614" s="14">
        <f t="shared" si="139"/>
        <v>9615774176295.7012</v>
      </c>
      <c r="X614" s="50">
        <f t="shared" si="136"/>
        <v>99942250728744.031</v>
      </c>
    </row>
    <row r="615" spans="1:24" x14ac:dyDescent="0.2">
      <c r="A615" s="54">
        <v>44501</v>
      </c>
      <c r="B615" s="12">
        <f t="shared" si="138"/>
        <v>5412143963053087</v>
      </c>
      <c r="C615" s="12">
        <f t="shared" si="137"/>
        <v>257721141097766</v>
      </c>
      <c r="M615" s="14">
        <f t="shared" si="139"/>
        <v>10096562885110.475</v>
      </c>
      <c r="X615" s="50">
        <f t="shared" si="136"/>
        <v>104939363265181.22</v>
      </c>
    </row>
    <row r="616" spans="1:24" x14ac:dyDescent="0.2">
      <c r="A616" s="54">
        <v>44502</v>
      </c>
      <c r="B616" s="12">
        <f t="shared" si="138"/>
        <v>5682751161205742</v>
      </c>
      <c r="C616" s="12">
        <f t="shared" si="137"/>
        <v>270607198152655</v>
      </c>
      <c r="M616" s="14">
        <f t="shared" si="139"/>
        <v>10601391029366</v>
      </c>
      <c r="X616" s="50">
        <f t="shared" si="136"/>
        <v>110186331428440.27</v>
      </c>
    </row>
    <row r="617" spans="1:24" x14ac:dyDescent="0.2">
      <c r="A617" s="54">
        <v>44503</v>
      </c>
      <c r="B617" s="12">
        <f t="shared" si="138"/>
        <v>5966888719266029</v>
      </c>
      <c r="C617" s="12">
        <f t="shared" si="137"/>
        <v>284137558060287</v>
      </c>
      <c r="M617" s="14">
        <f t="shared" si="139"/>
        <v>11131460580834.301</v>
      </c>
      <c r="X617" s="50">
        <f t="shared" si="136"/>
        <v>115695647999862.28</v>
      </c>
    </row>
    <row r="618" spans="1:24" x14ac:dyDescent="0.2">
      <c r="A618" s="54">
        <v>44504</v>
      </c>
      <c r="B618" s="12">
        <f t="shared" si="138"/>
        <v>6265233155229331</v>
      </c>
      <c r="C618" s="12">
        <f t="shared" si="137"/>
        <v>298344435963302</v>
      </c>
      <c r="M618" s="14">
        <f t="shared" si="139"/>
        <v>11688033609876</v>
      </c>
      <c r="X618" s="50">
        <f t="shared" si="136"/>
        <v>121480430399855.38</v>
      </c>
    </row>
    <row r="619" spans="1:24" x14ac:dyDescent="0.2">
      <c r="A619" s="54">
        <v>44505</v>
      </c>
      <c r="B619" s="12">
        <f t="shared" si="138"/>
        <v>6578494812990798</v>
      </c>
      <c r="C619" s="12">
        <f t="shared" si="137"/>
        <v>313261657761467</v>
      </c>
      <c r="M619" s="14">
        <f t="shared" si="139"/>
        <v>12272435290369.801</v>
      </c>
      <c r="X619" s="50">
        <f t="shared" si="136"/>
        <v>127554451919848.12</v>
      </c>
    </row>
    <row r="620" spans="1:24" x14ac:dyDescent="0.2">
      <c r="A620" s="54">
        <v>44506</v>
      </c>
      <c r="B620" s="12">
        <f t="shared" si="138"/>
        <v>6907419553640338</v>
      </c>
      <c r="C620" s="12">
        <f t="shared" si="137"/>
        <v>328924740649540</v>
      </c>
      <c r="M620" s="14">
        <f t="shared" si="139"/>
        <v>12886057054888.301</v>
      </c>
      <c r="X620" s="50">
        <f t="shared" si="136"/>
        <v>133932174515840.52</v>
      </c>
    </row>
    <row r="621" spans="1:24" x14ac:dyDescent="0.2">
      <c r="A621" s="54">
        <v>44507</v>
      </c>
      <c r="B621" s="12">
        <f t="shared" si="138"/>
        <v>7252790531322355</v>
      </c>
      <c r="C621" s="12">
        <f t="shared" si="137"/>
        <v>345370977682017</v>
      </c>
      <c r="M621" s="14">
        <f t="shared" si="139"/>
        <v>13530359907632.75</v>
      </c>
      <c r="X621" s="50">
        <f t="shared" si="136"/>
        <v>140628783241632.58</v>
      </c>
    </row>
    <row r="622" spans="1:24" x14ac:dyDescent="0.2">
      <c r="A622" s="54">
        <v>44508</v>
      </c>
      <c r="B622" s="12">
        <f t="shared" si="138"/>
        <v>7615430057888473</v>
      </c>
      <c r="C622" s="12">
        <f t="shared" si="137"/>
        <v>362639526566118</v>
      </c>
      <c r="M622" s="14">
        <f t="shared" si="139"/>
        <v>14206877903014.352</v>
      </c>
      <c r="X622" s="50">
        <f t="shared" si="136"/>
        <v>147660222403714.22</v>
      </c>
    </row>
    <row r="623" spans="1:24" x14ac:dyDescent="0.2">
      <c r="A623" s="54">
        <v>44509</v>
      </c>
      <c r="B623" s="12">
        <f t="shared" si="138"/>
        <v>7996201560782897</v>
      </c>
      <c r="C623" s="12">
        <f t="shared" si="137"/>
        <v>380771502894424</v>
      </c>
      <c r="M623" s="14">
        <f t="shared" si="139"/>
        <v>14917221798165.102</v>
      </c>
      <c r="X623" s="50">
        <f t="shared" si="136"/>
        <v>155043233523899.91</v>
      </c>
    </row>
    <row r="624" spans="1:24" x14ac:dyDescent="0.2">
      <c r="A624" s="54">
        <v>44510</v>
      </c>
      <c r="B624" s="12">
        <f t="shared" si="138"/>
        <v>8396011638822042</v>
      </c>
      <c r="C624" s="12">
        <f t="shared" si="137"/>
        <v>399810078039145</v>
      </c>
      <c r="M624" s="14">
        <f t="shared" si="139"/>
        <v>15663082888073.352</v>
      </c>
      <c r="X624" s="50">
        <f t="shared" si="136"/>
        <v>162795395200094.91</v>
      </c>
    </row>
    <row r="625" spans="1:24" x14ac:dyDescent="0.2">
      <c r="A625" s="54">
        <v>44511</v>
      </c>
      <c r="B625" s="12">
        <f t="shared" si="138"/>
        <v>8815812220763144</v>
      </c>
      <c r="C625" s="12">
        <f t="shared" si="137"/>
        <v>419800581941102</v>
      </c>
      <c r="M625" s="14">
        <f t="shared" si="139"/>
        <v>16446237032477</v>
      </c>
      <c r="X625" s="50">
        <f t="shared" si="136"/>
        <v>170935164960099.66</v>
      </c>
    </row>
    <row r="626" spans="1:24" x14ac:dyDescent="0.2">
      <c r="A626" s="54">
        <v>44512</v>
      </c>
      <c r="B626" s="12">
        <f t="shared" si="138"/>
        <v>9256602831801302</v>
      </c>
      <c r="C626" s="12">
        <f t="shared" si="137"/>
        <v>440790611038158</v>
      </c>
      <c r="M626" s="14">
        <f t="shared" si="139"/>
        <v>17268548884100.852</v>
      </c>
      <c r="X626" s="50">
        <f t="shared" si="136"/>
        <v>179481923208104.62</v>
      </c>
    </row>
    <row r="627" spans="1:24" x14ac:dyDescent="0.2">
      <c r="A627" s="54">
        <v>44513</v>
      </c>
      <c r="B627" s="12">
        <f t="shared" si="138"/>
        <v>9719432973391368</v>
      </c>
      <c r="C627" s="12">
        <f t="shared" si="137"/>
        <v>462830141590066</v>
      </c>
      <c r="M627" s="14">
        <f t="shared" si="139"/>
        <v>18131976328305.902</v>
      </c>
      <c r="X627" s="50">
        <f t="shared" si="136"/>
        <v>188456019368509.88</v>
      </c>
    </row>
    <row r="628" spans="1:24" x14ac:dyDescent="0.2">
      <c r="A628" s="54">
        <v>44514</v>
      </c>
      <c r="B628" s="12">
        <f t="shared" si="138"/>
        <v>1.0205404622060936E+16</v>
      </c>
      <c r="C628" s="12">
        <f t="shared" si="137"/>
        <v>485971648669568</v>
      </c>
      <c r="M628" s="14">
        <f t="shared" si="139"/>
        <v>19038575144721.199</v>
      </c>
      <c r="X628" s="50">
        <f t="shared" si="136"/>
        <v>197878820336935.34</v>
      </c>
    </row>
    <row r="629" spans="1:24" x14ac:dyDescent="0.2">
      <c r="A629" s="54">
        <v>44515</v>
      </c>
      <c r="B629" s="12">
        <f t="shared" si="138"/>
        <v>1.0715674853163984E+16</v>
      </c>
      <c r="C629" s="12">
        <f t="shared" si="137"/>
        <v>510270231103048</v>
      </c>
      <c r="M629" s="14">
        <f t="shared" si="139"/>
        <v>19990503901957.25</v>
      </c>
      <c r="X629" s="50">
        <f t="shared" si="136"/>
        <v>207772761353782.12</v>
      </c>
    </row>
    <row r="630" spans="1:24" x14ac:dyDescent="0.2">
      <c r="A630" s="54">
        <v>44516</v>
      </c>
      <c r="B630" s="12">
        <f t="shared" si="138"/>
        <v>1.1251458595822184E+16</v>
      </c>
      <c r="C630" s="12">
        <f t="shared" si="137"/>
        <v>535783742658200</v>
      </c>
      <c r="M630" s="14">
        <f t="shared" si="139"/>
        <v>20990029097055.102</v>
      </c>
      <c r="X630" s="50">
        <f t="shared" si="136"/>
        <v>218161399421471.22</v>
      </c>
    </row>
    <row r="631" spans="1:24" x14ac:dyDescent="0.2">
      <c r="A631" s="54">
        <v>44517</v>
      </c>
      <c r="B631" s="12">
        <f t="shared" si="138"/>
        <v>1.1814031525613294E+16</v>
      </c>
      <c r="C631" s="12">
        <f t="shared" si="137"/>
        <v>562572929791110</v>
      </c>
      <c r="M631" s="14">
        <f t="shared" si="139"/>
        <v>22039530551907.902</v>
      </c>
      <c r="X631" s="50">
        <f t="shared" si="136"/>
        <v>229069469392544.84</v>
      </c>
    </row>
    <row r="632" spans="1:24" x14ac:dyDescent="0.2">
      <c r="A632" s="54">
        <v>44518</v>
      </c>
      <c r="B632" s="12">
        <f t="shared" si="138"/>
        <v>1.240473310189396E+16</v>
      </c>
      <c r="C632" s="12">
        <f t="shared" si="137"/>
        <v>590701576280666</v>
      </c>
      <c r="M632" s="14">
        <f t="shared" si="139"/>
        <v>23141507079503.301</v>
      </c>
      <c r="X632" s="50">
        <f t="shared" si="136"/>
        <v>240522942862172.16</v>
      </c>
    </row>
    <row r="633" spans="1:24" x14ac:dyDescent="0.2">
      <c r="A633" s="54">
        <v>44519</v>
      </c>
      <c r="B633" s="12">
        <f t="shared" si="138"/>
        <v>1.3024969756988658E+16</v>
      </c>
      <c r="C633" s="12">
        <f t="shared" si="137"/>
        <v>620236655094698</v>
      </c>
      <c r="M633" s="14">
        <f t="shared" si="139"/>
        <v>24298582433478.402</v>
      </c>
      <c r="X633" s="50">
        <f t="shared" si="136"/>
        <v>252549090005280.78</v>
      </c>
    </row>
    <row r="634" spans="1:24" x14ac:dyDescent="0.2">
      <c r="A634" s="54">
        <v>44520</v>
      </c>
      <c r="B634" s="12">
        <f t="shared" si="138"/>
        <v>1.3676218244838092E+16</v>
      </c>
      <c r="C634" s="12">
        <f t="shared" si="137"/>
        <v>651248487849434</v>
      </c>
      <c r="M634" s="14">
        <f t="shared" si="139"/>
        <v>25513511555152.402</v>
      </c>
      <c r="X634" s="50">
        <f t="shared" si="136"/>
        <v>265176544505544.88</v>
      </c>
    </row>
    <row r="635" spans="1:24" x14ac:dyDescent="0.2">
      <c r="A635" s="54">
        <v>44521</v>
      </c>
      <c r="B635" s="12">
        <f t="shared" si="138"/>
        <v>1.4360029157079998E+16</v>
      </c>
      <c r="C635" s="12">
        <f t="shared" si="137"/>
        <v>683810912241906</v>
      </c>
      <c r="M635" s="14">
        <f t="shared" si="139"/>
        <v>26789187132910</v>
      </c>
      <c r="X635" s="50">
        <f t="shared" si="136"/>
        <v>278435371730822.16</v>
      </c>
    </row>
    <row r="636" spans="1:24" x14ac:dyDescent="0.2">
      <c r="A636" s="54">
        <v>44522</v>
      </c>
      <c r="B636" s="12">
        <f t="shared" si="138"/>
        <v>1.5078030614933998E+16</v>
      </c>
      <c r="C636" s="12">
        <f t="shared" si="137"/>
        <v>718001457854000</v>
      </c>
      <c r="M636" s="14">
        <f t="shared" si="139"/>
        <v>28128646489555.5</v>
      </c>
      <c r="X636" s="50">
        <f t="shared" si="136"/>
        <v>292357140317363.25</v>
      </c>
    </row>
    <row r="637" spans="1:24" x14ac:dyDescent="0.2">
      <c r="A637" s="54">
        <v>44523</v>
      </c>
      <c r="B637" s="12">
        <f t="shared" si="138"/>
        <v>1.5831932145680698E+16</v>
      </c>
      <c r="C637" s="12">
        <f t="shared" si="137"/>
        <v>753901530746700</v>
      </c>
      <c r="M637" s="14">
        <f t="shared" si="139"/>
        <v>29535078814033.301</v>
      </c>
      <c r="X637" s="50">
        <f t="shared" si="136"/>
        <v>306974997333231.5</v>
      </c>
    </row>
    <row r="638" spans="1:24" x14ac:dyDescent="0.2">
      <c r="A638" s="54">
        <v>44524</v>
      </c>
      <c r="B638" s="12">
        <f t="shared" si="138"/>
        <v>1.6623528752964734E+16</v>
      </c>
      <c r="C638" s="12">
        <f t="shared" si="137"/>
        <v>791596607284036</v>
      </c>
      <c r="M638" s="14">
        <f t="shared" si="139"/>
        <v>31011832754734.902</v>
      </c>
      <c r="X638" s="50">
        <f t="shared" si="136"/>
        <v>322323747199893</v>
      </c>
    </row>
    <row r="639" spans="1:24" x14ac:dyDescent="0.2">
      <c r="A639" s="54">
        <v>44525</v>
      </c>
      <c r="B639" s="12">
        <f t="shared" si="138"/>
        <v>1.7454705190612972E+16</v>
      </c>
      <c r="C639" s="12">
        <f t="shared" si="137"/>
        <v>831176437648238</v>
      </c>
      <c r="M639" s="14">
        <f t="shared" si="139"/>
        <v>32562424392471.703</v>
      </c>
      <c r="X639" s="50">
        <f t="shared" si="136"/>
        <v>338439934559887.69</v>
      </c>
    </row>
    <row r="640" spans="1:24" x14ac:dyDescent="0.2">
      <c r="A640" s="54">
        <v>44526</v>
      </c>
      <c r="B640" s="12">
        <f t="shared" si="138"/>
        <v>1.832744045014362E+16</v>
      </c>
      <c r="C640" s="12">
        <f t="shared" si="137"/>
        <v>872735259530648</v>
      </c>
      <c r="M640" s="14">
        <f t="shared" si="139"/>
        <v>34190545612095.301</v>
      </c>
      <c r="X640" s="50">
        <f t="shared" si="136"/>
        <v>355361931287882.19</v>
      </c>
    </row>
    <row r="641" spans="1:24" x14ac:dyDescent="0.2">
      <c r="A641" s="54">
        <v>44527</v>
      </c>
      <c r="B641" s="12">
        <f t="shared" si="138"/>
        <v>1.92438124726508E+16</v>
      </c>
      <c r="C641" s="12">
        <f t="shared" si="137"/>
        <v>916372022507180</v>
      </c>
      <c r="M641" s="14">
        <f t="shared" si="139"/>
        <v>35900072892700</v>
      </c>
      <c r="X641" s="50">
        <f t="shared" si="136"/>
        <v>373130027852276.31</v>
      </c>
    </row>
    <row r="642" spans="1:24" x14ac:dyDescent="0.2">
      <c r="A642" s="54">
        <v>44528</v>
      </c>
      <c r="B642" s="12">
        <f t="shared" si="138"/>
        <v>2.020600309628334E+16</v>
      </c>
      <c r="C642" s="12">
        <f t="shared" si="137"/>
        <v>962190623632540</v>
      </c>
      <c r="M642" s="14">
        <f t="shared" si="139"/>
        <v>37695076537335</v>
      </c>
      <c r="X642" s="50">
        <f t="shared" ref="X642:X705" si="140">SUM(M629:M642)</f>
        <v>391786529244890.12</v>
      </c>
    </row>
    <row r="643" spans="1:24" x14ac:dyDescent="0.2">
      <c r="A643" s="54">
        <v>44529</v>
      </c>
      <c r="B643" s="12">
        <f t="shared" si="138"/>
        <v>2.1216303251097508E+16</v>
      </c>
      <c r="C643" s="12">
        <f t="shared" si="137"/>
        <v>1010300154814168</v>
      </c>
      <c r="M643" s="14">
        <f t="shared" si="139"/>
        <v>39579830364201.805</v>
      </c>
      <c r="X643" s="50">
        <f t="shared" si="140"/>
        <v>411375855707134.69</v>
      </c>
    </row>
    <row r="644" spans="1:24" x14ac:dyDescent="0.2">
      <c r="A644" s="54">
        <v>44530</v>
      </c>
      <c r="B644" s="12">
        <f t="shared" si="138"/>
        <v>2.2277118413652384E+16</v>
      </c>
      <c r="C644" s="12">
        <f t="shared" si="137"/>
        <v>1060815162554876</v>
      </c>
      <c r="M644" s="14">
        <f t="shared" si="139"/>
        <v>41558821882411.898</v>
      </c>
      <c r="X644" s="50">
        <f t="shared" si="140"/>
        <v>431944648492491.44</v>
      </c>
    </row>
    <row r="645" spans="1:24" x14ac:dyDescent="0.2">
      <c r="A645" s="54">
        <v>44531</v>
      </c>
      <c r="B645" s="12">
        <f t="shared" si="138"/>
        <v>2.3390974334335004E+16</v>
      </c>
      <c r="C645" s="12">
        <f t="shared" si="137"/>
        <v>1113855920682620</v>
      </c>
      <c r="M645" s="14">
        <f t="shared" si="139"/>
        <v>43636762976532.406</v>
      </c>
      <c r="X645" s="50">
        <f t="shared" si="140"/>
        <v>453541880917115.88</v>
      </c>
    </row>
    <row r="646" spans="1:24" x14ac:dyDescent="0.2">
      <c r="A646" s="54">
        <v>44532</v>
      </c>
      <c r="B646" s="12">
        <f t="shared" si="138"/>
        <v>2.4560523051051756E+16</v>
      </c>
      <c r="C646" s="12">
        <f t="shared" si="137"/>
        <v>1169548716716752</v>
      </c>
      <c r="M646" s="14">
        <f t="shared" si="139"/>
        <v>45818601125359</v>
      </c>
      <c r="X646" s="50">
        <f t="shared" si="140"/>
        <v>476218974962971.62</v>
      </c>
    </row>
    <row r="647" spans="1:24" x14ac:dyDescent="0.2">
      <c r="A647" s="54">
        <v>44533</v>
      </c>
      <c r="B647" s="12">
        <f t="shared" si="138"/>
        <v>2.5788549203604344E+16</v>
      </c>
      <c r="C647" s="12">
        <f t="shared" si="137"/>
        <v>1228026152552588</v>
      </c>
      <c r="M647" s="14">
        <f t="shared" si="139"/>
        <v>48109531181627</v>
      </c>
      <c r="X647" s="50">
        <f t="shared" si="140"/>
        <v>500029923711120.25</v>
      </c>
    </row>
    <row r="648" spans="1:24" x14ac:dyDescent="0.2">
      <c r="A648" s="54">
        <v>44534</v>
      </c>
      <c r="B648" s="12">
        <f t="shared" si="138"/>
        <v>2.7077976663784564E+16</v>
      </c>
      <c r="C648" s="12">
        <f t="shared" si="137"/>
        <v>1289427460180220</v>
      </c>
      <c r="M648" s="14">
        <f t="shared" si="139"/>
        <v>50515007740708.406</v>
      </c>
      <c r="X648" s="50">
        <f t="shared" si="140"/>
        <v>525031419896676.12</v>
      </c>
    </row>
    <row r="649" spans="1:24" x14ac:dyDescent="0.2">
      <c r="A649" s="54">
        <v>44535</v>
      </c>
      <c r="B649" s="12">
        <f t="shared" si="138"/>
        <v>2.8431875496973792E+16</v>
      </c>
      <c r="C649" s="12">
        <f t="shared" si="137"/>
        <v>1353898833189228</v>
      </c>
      <c r="M649" s="14">
        <f t="shared" si="139"/>
        <v>53040758127743.805</v>
      </c>
      <c r="X649" s="50">
        <f t="shared" si="140"/>
        <v>551282990891510.06</v>
      </c>
    </row>
    <row r="650" spans="1:24" x14ac:dyDescent="0.2">
      <c r="A650" s="54">
        <v>44536</v>
      </c>
      <c r="B650" s="12">
        <f t="shared" si="138"/>
        <v>2.9853469271822484E+16</v>
      </c>
      <c r="C650" s="12">
        <f t="shared" si="137"/>
        <v>1421593774848692</v>
      </c>
      <c r="M650" s="14">
        <f t="shared" si="139"/>
        <v>55692796034131</v>
      </c>
      <c r="X650" s="50">
        <f t="shared" si="140"/>
        <v>578847140436085.5</v>
      </c>
    </row>
    <row r="651" spans="1:24" x14ac:dyDescent="0.2">
      <c r="A651" s="54">
        <v>44537</v>
      </c>
      <c r="B651" s="12">
        <f t="shared" si="138"/>
        <v>3.1346142735413608E+16</v>
      </c>
      <c r="C651" s="12">
        <f t="shared" si="137"/>
        <v>1492673463591124</v>
      </c>
      <c r="M651" s="14">
        <f t="shared" si="139"/>
        <v>58477435835837.602</v>
      </c>
      <c r="X651" s="50">
        <f t="shared" si="140"/>
        <v>607789497457889.75</v>
      </c>
    </row>
    <row r="652" spans="1:24" x14ac:dyDescent="0.2">
      <c r="A652" s="54">
        <v>44538</v>
      </c>
      <c r="B652" s="12">
        <f t="shared" si="138"/>
        <v>3.2913449872184288E+16</v>
      </c>
      <c r="C652" s="12">
        <f t="shared" si="137"/>
        <v>1567307136770680</v>
      </c>
      <c r="M652" s="14">
        <f t="shared" si="139"/>
        <v>61401307627629.406</v>
      </c>
      <c r="X652" s="50">
        <f t="shared" si="140"/>
        <v>638178972330784.25</v>
      </c>
    </row>
    <row r="653" spans="1:24" x14ac:dyDescent="0.2">
      <c r="A653" s="54">
        <v>44539</v>
      </c>
      <c r="B653" s="12">
        <f t="shared" si="138"/>
        <v>3.4559122365793504E+16</v>
      </c>
      <c r="C653" s="12">
        <f t="shared" si="137"/>
        <v>1645672493609216</v>
      </c>
      <c r="M653" s="14">
        <f t="shared" si="139"/>
        <v>64471373009011</v>
      </c>
      <c r="X653" s="50">
        <f t="shared" si="140"/>
        <v>670087920947323.62</v>
      </c>
    </row>
    <row r="654" spans="1:24" x14ac:dyDescent="0.2">
      <c r="A654" s="54">
        <v>44540</v>
      </c>
      <c r="B654" s="12">
        <f t="shared" si="138"/>
        <v>3.6287078484083184E+16</v>
      </c>
      <c r="C654" s="12">
        <f t="shared" si="137"/>
        <v>1727956118289680</v>
      </c>
      <c r="M654" s="14">
        <f t="shared" si="139"/>
        <v>67694941659461.406</v>
      </c>
      <c r="X654" s="50">
        <f t="shared" si="140"/>
        <v>703592316994689.75</v>
      </c>
    </row>
    <row r="655" spans="1:24" x14ac:dyDescent="0.2">
      <c r="A655" s="54">
        <v>44541</v>
      </c>
      <c r="B655" s="12">
        <f t="shared" si="138"/>
        <v>3.8101432408287344E+16</v>
      </c>
      <c r="C655" s="12">
        <f t="shared" si="137"/>
        <v>1814353924204160</v>
      </c>
      <c r="M655" s="14">
        <f t="shared" si="139"/>
        <v>71079688742434.609</v>
      </c>
      <c r="X655" s="50">
        <f t="shared" si="140"/>
        <v>738771932844424.38</v>
      </c>
    </row>
    <row r="656" spans="1:24" x14ac:dyDescent="0.2">
      <c r="A656" s="54">
        <v>44542</v>
      </c>
      <c r="B656" s="12">
        <f t="shared" si="138"/>
        <v>4.0006504028701712E+16</v>
      </c>
      <c r="C656" s="12">
        <f t="shared" si="137"/>
        <v>1905071620414368</v>
      </c>
      <c r="M656" s="14">
        <f t="shared" si="139"/>
        <v>74633673179556.203</v>
      </c>
      <c r="X656" s="50">
        <f t="shared" si="140"/>
        <v>775710529486645.62</v>
      </c>
    </row>
    <row r="657" spans="1:24" x14ac:dyDescent="0.2">
      <c r="A657" s="54">
        <v>44543</v>
      </c>
      <c r="B657" s="12">
        <f t="shared" si="138"/>
        <v>4.20068292301368E+16</v>
      </c>
      <c r="C657" s="12">
        <f t="shared" si="137"/>
        <v>2000325201435088</v>
      </c>
      <c r="M657" s="14">
        <f t="shared" si="139"/>
        <v>78365356838534</v>
      </c>
      <c r="X657" s="50">
        <f t="shared" si="140"/>
        <v>814496055960977.75</v>
      </c>
    </row>
    <row r="658" spans="1:24" x14ac:dyDescent="0.2">
      <c r="A658" s="54">
        <v>44544</v>
      </c>
      <c r="B658" s="12">
        <f t="shared" si="138"/>
        <v>4.410717069164364E+16</v>
      </c>
      <c r="C658" s="12">
        <f t="shared" si="137"/>
        <v>2100341461506840</v>
      </c>
      <c r="M658" s="14">
        <f t="shared" si="139"/>
        <v>82283624680460.797</v>
      </c>
      <c r="X658" s="50">
        <f t="shared" si="140"/>
        <v>855220858759026.62</v>
      </c>
    </row>
    <row r="659" spans="1:24" x14ac:dyDescent="0.2">
      <c r="A659" s="54">
        <v>44545</v>
      </c>
      <c r="B659" s="12">
        <f t="shared" si="138"/>
        <v>4.6312529226225824E+16</v>
      </c>
      <c r="C659" s="12">
        <f t="shared" si="137"/>
        <v>2205358534582184</v>
      </c>
      <c r="M659" s="14">
        <f t="shared" si="139"/>
        <v>86397805914484</v>
      </c>
      <c r="X659" s="50">
        <f t="shared" si="140"/>
        <v>897981901696978.25</v>
      </c>
    </row>
    <row r="660" spans="1:24" x14ac:dyDescent="0.2">
      <c r="A660" s="54">
        <v>44546</v>
      </c>
      <c r="B660" s="12">
        <f t="shared" si="138"/>
        <v>4.862815568753712E+16</v>
      </c>
      <c r="C660" s="12">
        <f t="shared" si="137"/>
        <v>2315626461311296</v>
      </c>
      <c r="M660" s="14">
        <f t="shared" si="139"/>
        <v>90717696210208</v>
      </c>
      <c r="X660" s="50">
        <f t="shared" si="140"/>
        <v>942880996781827.25</v>
      </c>
    </row>
    <row r="661" spans="1:24" x14ac:dyDescent="0.2">
      <c r="A661" s="54">
        <v>44547</v>
      </c>
      <c r="B661" s="12">
        <f t="shared" si="138"/>
        <v>5.1059563471913976E+16</v>
      </c>
      <c r="C661" s="12">
        <f t="shared" si="137"/>
        <v>2431407784376856</v>
      </c>
      <c r="M661" s="14">
        <f t="shared" si="139"/>
        <v>95253581020718.406</v>
      </c>
      <c r="X661" s="50">
        <f t="shared" si="140"/>
        <v>990025046620918.62</v>
      </c>
    </row>
    <row r="662" spans="1:24" x14ac:dyDescent="0.2">
      <c r="A662" s="54">
        <v>44548</v>
      </c>
      <c r="B662" s="12">
        <f t="shared" si="138"/>
        <v>5.361254164550968E+16</v>
      </c>
      <c r="C662" s="12">
        <f t="shared" si="137"/>
        <v>2552978173595704</v>
      </c>
      <c r="M662" s="14">
        <f t="shared" si="139"/>
        <v>100016260071754.41</v>
      </c>
      <c r="X662" s="50">
        <f t="shared" si="140"/>
        <v>1039526298951964.5</v>
      </c>
    </row>
    <row r="663" spans="1:24" x14ac:dyDescent="0.2">
      <c r="A663" s="54">
        <v>44549</v>
      </c>
      <c r="B663" s="12">
        <f t="shared" si="138"/>
        <v>5.6293168727785168E+16</v>
      </c>
      <c r="C663" s="12">
        <f t="shared" si="137"/>
        <v>2680627082275488</v>
      </c>
      <c r="M663" s="14">
        <f t="shared" si="139"/>
        <v>105017073075342</v>
      </c>
      <c r="X663" s="50">
        <f t="shared" si="140"/>
        <v>1091502613899562.8</v>
      </c>
    </row>
    <row r="664" spans="1:24" x14ac:dyDescent="0.2">
      <c r="A664" s="54">
        <v>44550</v>
      </c>
      <c r="B664" s="12">
        <f t="shared" si="138"/>
        <v>5.9107827164174432E+16</v>
      </c>
      <c r="C664" s="12">
        <f t="shared" si="137"/>
        <v>2814658436389264</v>
      </c>
      <c r="M664" s="14">
        <f t="shared" si="139"/>
        <v>110267926729109.2</v>
      </c>
      <c r="X664" s="50">
        <f t="shared" si="140"/>
        <v>1146077744594541</v>
      </c>
    </row>
    <row r="665" spans="1:24" x14ac:dyDescent="0.2">
      <c r="A665" s="54">
        <v>44551</v>
      </c>
      <c r="B665" s="12">
        <f t="shared" si="138"/>
        <v>6.206321852238316E+16</v>
      </c>
      <c r="C665" s="12">
        <f t="shared" si="137"/>
        <v>2955391358208728</v>
      </c>
      <c r="M665" s="14">
        <f t="shared" si="139"/>
        <v>115781323065564.81</v>
      </c>
      <c r="X665" s="50">
        <f t="shared" si="140"/>
        <v>1203381631824268.2</v>
      </c>
    </row>
    <row r="666" spans="1:24" x14ac:dyDescent="0.2">
      <c r="A666" s="54">
        <v>44552</v>
      </c>
      <c r="B666" s="12">
        <f t="shared" si="138"/>
        <v>6.516637944850232E+16</v>
      </c>
      <c r="C666" s="12">
        <f t="shared" si="137"/>
        <v>3103160926119160</v>
      </c>
      <c r="M666" s="14">
        <f t="shared" si="139"/>
        <v>121570389218842.81</v>
      </c>
      <c r="X666" s="50">
        <f t="shared" si="140"/>
        <v>1263550713415481.5</v>
      </c>
    </row>
    <row r="667" spans="1:24" x14ac:dyDescent="0.2">
      <c r="A667" s="54">
        <v>44553</v>
      </c>
      <c r="B667" s="12">
        <f t="shared" si="138"/>
        <v>6.842469842092744E+16</v>
      </c>
      <c r="C667" s="12">
        <f t="shared" si="137"/>
        <v>3258318972425120</v>
      </c>
      <c r="M667" s="14">
        <f t="shared" si="139"/>
        <v>127648908679785.2</v>
      </c>
      <c r="X667" s="50">
        <f t="shared" si="140"/>
        <v>1326728249086256</v>
      </c>
    </row>
    <row r="668" spans="1:24" x14ac:dyDescent="0.2">
      <c r="A668" s="54">
        <v>44554</v>
      </c>
      <c r="B668" s="12">
        <f t="shared" si="138"/>
        <v>7.1845933341973816E+16</v>
      </c>
      <c r="C668" s="12">
        <f t="shared" si="137"/>
        <v>3421234921046376</v>
      </c>
      <c r="M668" s="14">
        <f t="shared" si="139"/>
        <v>134031354113774.41</v>
      </c>
      <c r="X668" s="50">
        <f t="shared" si="140"/>
        <v>1393064661540569</v>
      </c>
    </row>
    <row r="669" spans="1:24" x14ac:dyDescent="0.2">
      <c r="A669" s="54">
        <v>44555</v>
      </c>
      <c r="B669" s="12">
        <f t="shared" si="138"/>
        <v>7.5438230009072512E+16</v>
      </c>
      <c r="C669" s="12">
        <f t="shared" si="137"/>
        <v>3592296667098696</v>
      </c>
      <c r="M669" s="14">
        <f t="shared" si="139"/>
        <v>140732921819463.2</v>
      </c>
      <c r="X669" s="50">
        <f t="shared" si="140"/>
        <v>1462717894617597.5</v>
      </c>
    </row>
    <row r="670" spans="1:24" x14ac:dyDescent="0.2">
      <c r="A670" s="54">
        <v>44556</v>
      </c>
      <c r="B670" s="12">
        <f t="shared" si="138"/>
        <v>7.9210141509526144E+16</v>
      </c>
      <c r="C670" s="12">
        <f t="shared" si="137"/>
        <v>3771911500453632</v>
      </c>
      <c r="M670" s="14">
        <f t="shared" si="139"/>
        <v>147769567910436.41</v>
      </c>
      <c r="X670" s="50">
        <f t="shared" si="140"/>
        <v>1535853789348478</v>
      </c>
    </row>
    <row r="671" spans="1:24" x14ac:dyDescent="0.2">
      <c r="A671" s="54">
        <v>44557</v>
      </c>
      <c r="B671" s="12">
        <f t="shared" si="138"/>
        <v>8.3170648585002448E+16</v>
      </c>
      <c r="C671" s="12">
        <f t="shared" si="137"/>
        <v>3960507075476304</v>
      </c>
      <c r="M671" s="14">
        <f t="shared" si="139"/>
        <v>155158046305958</v>
      </c>
      <c r="X671" s="50">
        <f t="shared" si="140"/>
        <v>1612646478815902</v>
      </c>
    </row>
    <row r="672" spans="1:24" x14ac:dyDescent="0.2">
      <c r="A672" s="54">
        <v>44558</v>
      </c>
      <c r="B672" s="12">
        <f t="shared" si="138"/>
        <v>8.7329181014252576E+16</v>
      </c>
      <c r="C672" s="12">
        <f t="shared" si="137"/>
        <v>4158532429250128</v>
      </c>
      <c r="M672" s="14">
        <f t="shared" si="139"/>
        <v>162915948621256</v>
      </c>
      <c r="X672" s="50">
        <f t="shared" si="140"/>
        <v>1693278802756696.8</v>
      </c>
    </row>
    <row r="673" spans="1:24" x14ac:dyDescent="0.2">
      <c r="A673" s="54">
        <v>44559</v>
      </c>
      <c r="B673" s="12">
        <f t="shared" si="138"/>
        <v>9.1695640064965216E+16</v>
      </c>
      <c r="C673" s="12">
        <f t="shared" ref="C673:C736" si="141">B673-B672</f>
        <v>4366459050712640</v>
      </c>
      <c r="M673" s="14">
        <f t="shared" si="139"/>
        <v>171061746052318.81</v>
      </c>
      <c r="X673" s="50">
        <f t="shared" si="140"/>
        <v>1777942742894531.5</v>
      </c>
    </row>
    <row r="674" spans="1:24" x14ac:dyDescent="0.2">
      <c r="A674" s="54">
        <v>44560</v>
      </c>
      <c r="B674" s="12">
        <f t="shared" ref="B674:B737" si="142">B673*(1+$D$1)</f>
        <v>9.6280422068213488E+16</v>
      </c>
      <c r="C674" s="12">
        <f t="shared" si="141"/>
        <v>4584782003248272</v>
      </c>
      <c r="M674" s="14">
        <f t="shared" ref="M674:M737" si="143">$L$1*$C669</f>
        <v>179614833354934.81</v>
      </c>
      <c r="X674" s="50">
        <f t="shared" si="140"/>
        <v>1866839880039258.5</v>
      </c>
    </row>
    <row r="675" spans="1:24" x14ac:dyDescent="0.2">
      <c r="A675" s="54">
        <v>44561</v>
      </c>
      <c r="B675" s="12">
        <f t="shared" si="142"/>
        <v>1.0109444317162416E+17</v>
      </c>
      <c r="C675" s="12">
        <f t="shared" si="141"/>
        <v>4814021103410672</v>
      </c>
      <c r="M675" s="14">
        <f t="shared" si="143"/>
        <v>188595575022681.62</v>
      </c>
      <c r="X675" s="50">
        <f t="shared" si="140"/>
        <v>1960181874041221.5</v>
      </c>
    </row>
    <row r="676" spans="1:24" x14ac:dyDescent="0.2">
      <c r="A676" s="54">
        <v>44562</v>
      </c>
      <c r="B676" s="12">
        <f t="shared" si="142"/>
        <v>1.0614916533020538E+17</v>
      </c>
      <c r="C676" s="12">
        <f t="shared" si="141"/>
        <v>5054722158581216</v>
      </c>
      <c r="M676" s="14">
        <f t="shared" si="143"/>
        <v>198025353773815.22</v>
      </c>
      <c r="X676" s="50">
        <f t="shared" si="140"/>
        <v>2058190967743282.2</v>
      </c>
    </row>
    <row r="677" spans="1:24" x14ac:dyDescent="0.2">
      <c r="A677" s="54">
        <v>44563</v>
      </c>
      <c r="B677" s="12">
        <f t="shared" si="142"/>
        <v>1.1145662359671565E+17</v>
      </c>
      <c r="C677" s="12">
        <f t="shared" si="141"/>
        <v>5307458266510272</v>
      </c>
      <c r="M677" s="14">
        <f t="shared" si="143"/>
        <v>207926621462506.41</v>
      </c>
      <c r="X677" s="50">
        <f t="shared" si="140"/>
        <v>2161100516130446.8</v>
      </c>
    </row>
    <row r="678" spans="1:24" x14ac:dyDescent="0.2">
      <c r="A678" s="54">
        <v>44564</v>
      </c>
      <c r="B678" s="12">
        <f t="shared" si="142"/>
        <v>1.1702945477655144E+17</v>
      </c>
      <c r="C678" s="12">
        <f t="shared" si="141"/>
        <v>5572831179835792</v>
      </c>
      <c r="M678" s="14">
        <f t="shared" si="143"/>
        <v>218322952535632</v>
      </c>
      <c r="X678" s="50">
        <f t="shared" si="140"/>
        <v>2269155541936970</v>
      </c>
    </row>
    <row r="679" spans="1:24" x14ac:dyDescent="0.2">
      <c r="A679" s="54">
        <v>44565</v>
      </c>
      <c r="B679" s="12">
        <f t="shared" si="142"/>
        <v>1.2288092751537902E+17</v>
      </c>
      <c r="C679" s="12">
        <f t="shared" si="141"/>
        <v>5851472738827584</v>
      </c>
      <c r="M679" s="14">
        <f t="shared" si="143"/>
        <v>229239100162413.62</v>
      </c>
      <c r="X679" s="50">
        <f t="shared" si="140"/>
        <v>2382613319033818.5</v>
      </c>
    </row>
    <row r="680" spans="1:24" x14ac:dyDescent="0.2">
      <c r="A680" s="54">
        <v>44566</v>
      </c>
      <c r="B680" s="12">
        <f t="shared" si="142"/>
        <v>1.2902497389114798E+17</v>
      </c>
      <c r="C680" s="12">
        <f t="shared" si="141"/>
        <v>6144046375768960</v>
      </c>
      <c r="M680" s="14">
        <f t="shared" si="143"/>
        <v>240701055170533.62</v>
      </c>
      <c r="X680" s="50">
        <f t="shared" si="140"/>
        <v>2501743984985509.5</v>
      </c>
    </row>
    <row r="681" spans="1:24" x14ac:dyDescent="0.2">
      <c r="A681" s="54">
        <v>44567</v>
      </c>
      <c r="B681" s="12">
        <f t="shared" si="142"/>
        <v>1.3547622258570539E+17</v>
      </c>
      <c r="C681" s="12">
        <f t="shared" si="141"/>
        <v>6451248694557408</v>
      </c>
      <c r="M681" s="14">
        <f t="shared" si="143"/>
        <v>252736107929060.81</v>
      </c>
      <c r="X681" s="50">
        <f t="shared" si="140"/>
        <v>2626831184234785</v>
      </c>
    </row>
    <row r="682" spans="1:24" x14ac:dyDescent="0.2">
      <c r="A682" s="54">
        <v>44568</v>
      </c>
      <c r="B682" s="12">
        <f t="shared" si="142"/>
        <v>1.4225003371499067E+17</v>
      </c>
      <c r="C682" s="12">
        <f t="shared" si="141"/>
        <v>6773811129285280</v>
      </c>
      <c r="M682" s="14">
        <f t="shared" si="143"/>
        <v>265372913325513.62</v>
      </c>
      <c r="X682" s="50">
        <f t="shared" si="140"/>
        <v>2758172743446524.5</v>
      </c>
    </row>
    <row r="683" spans="1:24" x14ac:dyDescent="0.2">
      <c r="A683" s="54">
        <v>44569</v>
      </c>
      <c r="B683" s="12">
        <f t="shared" si="142"/>
        <v>1.4936253540074022E+17</v>
      </c>
      <c r="C683" s="12">
        <f t="shared" si="141"/>
        <v>7112501685749552</v>
      </c>
      <c r="M683" s="14">
        <f t="shared" si="143"/>
        <v>278641558991789.62</v>
      </c>
      <c r="X683" s="50">
        <f t="shared" si="140"/>
        <v>2896081380618850.5</v>
      </c>
    </row>
    <row r="684" spans="1:24" x14ac:dyDescent="0.2">
      <c r="A684" s="54">
        <v>44570</v>
      </c>
      <c r="B684" s="12">
        <f t="shared" si="142"/>
        <v>1.5683066217077725E+17</v>
      </c>
      <c r="C684" s="12">
        <f t="shared" si="141"/>
        <v>7468126770037024</v>
      </c>
      <c r="M684" s="14">
        <f t="shared" si="143"/>
        <v>292573636941379.19</v>
      </c>
      <c r="X684" s="50">
        <f t="shared" si="140"/>
        <v>3040885449649793</v>
      </c>
    </row>
    <row r="685" spans="1:24" x14ac:dyDescent="0.2">
      <c r="A685" s="54">
        <v>44571</v>
      </c>
      <c r="B685" s="12">
        <f t="shared" si="142"/>
        <v>1.6467219527931613E+17</v>
      </c>
      <c r="C685" s="12">
        <f t="shared" si="141"/>
        <v>7841533108538880</v>
      </c>
      <c r="M685" s="14">
        <f t="shared" si="143"/>
        <v>307202318788448</v>
      </c>
      <c r="X685" s="50">
        <f t="shared" si="140"/>
        <v>3192929722132283</v>
      </c>
    </row>
    <row r="686" spans="1:24" x14ac:dyDescent="0.2">
      <c r="A686" s="54">
        <v>44572</v>
      </c>
      <c r="B686" s="12">
        <f t="shared" si="142"/>
        <v>1.7290580504328195E+17</v>
      </c>
      <c r="C686" s="12">
        <f t="shared" si="141"/>
        <v>8233609763965824</v>
      </c>
      <c r="M686" s="14">
        <f t="shared" si="143"/>
        <v>322562434727870.44</v>
      </c>
      <c r="X686" s="50">
        <f t="shared" si="140"/>
        <v>3352576208238897.5</v>
      </c>
    </row>
    <row r="687" spans="1:24" x14ac:dyDescent="0.2">
      <c r="A687" s="54">
        <v>44573</v>
      </c>
      <c r="B687" s="12">
        <f t="shared" si="142"/>
        <v>1.8155109529544605E+17</v>
      </c>
      <c r="C687" s="12">
        <f t="shared" si="141"/>
        <v>8645290252164096</v>
      </c>
      <c r="M687" s="14">
        <f t="shared" si="143"/>
        <v>338690556464264</v>
      </c>
      <c r="X687" s="50">
        <f t="shared" si="140"/>
        <v>3520205018650842.5</v>
      </c>
    </row>
    <row r="688" spans="1:24" x14ac:dyDescent="0.2">
      <c r="A688" s="54">
        <v>44574</v>
      </c>
      <c r="B688" s="12">
        <f t="shared" si="142"/>
        <v>1.9062865006021837E+17</v>
      </c>
      <c r="C688" s="12">
        <f t="shared" si="141"/>
        <v>9077554764772320</v>
      </c>
      <c r="M688" s="14">
        <f t="shared" si="143"/>
        <v>355625084287477.62</v>
      </c>
      <c r="X688" s="50">
        <f t="shared" si="140"/>
        <v>3696215269583385.5</v>
      </c>
    </row>
    <row r="689" spans="1:24" x14ac:dyDescent="0.2">
      <c r="A689" s="54">
        <v>44575</v>
      </c>
      <c r="B689" s="12">
        <f t="shared" si="142"/>
        <v>2.0016008256322928E+17</v>
      </c>
      <c r="C689" s="12">
        <f t="shared" si="141"/>
        <v>9531432503010912</v>
      </c>
      <c r="M689" s="14">
        <f t="shared" si="143"/>
        <v>373406338501851.25</v>
      </c>
      <c r="X689" s="50">
        <f t="shared" si="140"/>
        <v>3881026033062555</v>
      </c>
    </row>
    <row r="690" spans="1:24" x14ac:dyDescent="0.2">
      <c r="A690" s="54">
        <v>44576</v>
      </c>
      <c r="B690" s="12">
        <f t="shared" si="142"/>
        <v>2.1016808669139075E+17</v>
      </c>
      <c r="C690" s="12">
        <f t="shared" si="141"/>
        <v>1.0008004128161472E+16</v>
      </c>
      <c r="M690" s="14">
        <f t="shared" si="143"/>
        <v>392076655426944</v>
      </c>
      <c r="X690" s="50">
        <f t="shared" si="140"/>
        <v>4075077334715684</v>
      </c>
    </row>
    <row r="691" spans="1:24" x14ac:dyDescent="0.2">
      <c r="A691" s="54">
        <v>44577</v>
      </c>
      <c r="B691" s="12">
        <f t="shared" si="142"/>
        <v>2.2067649102596029E+17</v>
      </c>
      <c r="C691" s="12">
        <f t="shared" si="141"/>
        <v>1.0508404334569536E+16</v>
      </c>
      <c r="M691" s="14">
        <f t="shared" si="143"/>
        <v>411680488198291.25</v>
      </c>
      <c r="X691" s="50">
        <f t="shared" si="140"/>
        <v>4278831201451468</v>
      </c>
    </row>
    <row r="692" spans="1:24" x14ac:dyDescent="0.2">
      <c r="A692" s="54">
        <v>44578</v>
      </c>
      <c r="B692" s="12">
        <f t="shared" si="142"/>
        <v>2.317103155772583E+17</v>
      </c>
      <c r="C692" s="12">
        <f t="shared" si="141"/>
        <v>1.1033824551298016E+16</v>
      </c>
      <c r="M692" s="14">
        <f t="shared" si="143"/>
        <v>432264512608204.81</v>
      </c>
      <c r="X692" s="50">
        <f t="shared" si="140"/>
        <v>4492772761524042</v>
      </c>
    </row>
    <row r="693" spans="1:24" x14ac:dyDescent="0.2">
      <c r="A693" s="54">
        <v>44579</v>
      </c>
      <c r="B693" s="12">
        <f t="shared" si="142"/>
        <v>2.4329583135612122E+17</v>
      </c>
      <c r="C693" s="12">
        <f t="shared" si="141"/>
        <v>1.1585515778862912E+16</v>
      </c>
      <c r="M693" s="14">
        <f t="shared" si="143"/>
        <v>453877738238616</v>
      </c>
      <c r="X693" s="50">
        <f t="shared" si="140"/>
        <v>4717411399600244</v>
      </c>
    </row>
    <row r="694" spans="1:24" x14ac:dyDescent="0.2">
      <c r="A694" s="54">
        <v>44580</v>
      </c>
      <c r="B694" s="12">
        <f t="shared" si="142"/>
        <v>2.554606229239273E+17</v>
      </c>
      <c r="C694" s="12">
        <f t="shared" si="141"/>
        <v>1.216479156780608E+16</v>
      </c>
      <c r="M694" s="14">
        <f t="shared" si="143"/>
        <v>476571625150545.62</v>
      </c>
      <c r="X694" s="50">
        <f t="shared" si="140"/>
        <v>4953281969580257</v>
      </c>
    </row>
    <row r="695" spans="1:24" x14ac:dyDescent="0.2">
      <c r="A695" s="54">
        <v>44581</v>
      </c>
      <c r="B695" s="12">
        <f t="shared" si="142"/>
        <v>2.6823365407012368E+17</v>
      </c>
      <c r="C695" s="12">
        <f t="shared" si="141"/>
        <v>1.2773031146196384E+16</v>
      </c>
      <c r="M695" s="14">
        <f t="shared" si="143"/>
        <v>500400206408073.62</v>
      </c>
      <c r="X695" s="50">
        <f t="shared" si="140"/>
        <v>5200946068059270</v>
      </c>
    </row>
    <row r="696" spans="1:24" x14ac:dyDescent="0.2">
      <c r="A696" s="54">
        <v>44582</v>
      </c>
      <c r="B696" s="12">
        <f t="shared" si="142"/>
        <v>2.8164533677362989E+17</v>
      </c>
      <c r="C696" s="12">
        <f t="shared" si="141"/>
        <v>1.3411682703506208E+16</v>
      </c>
      <c r="M696" s="14">
        <f t="shared" si="143"/>
        <v>525420216728476.81</v>
      </c>
      <c r="X696" s="50">
        <f t="shared" si="140"/>
        <v>5460993371462232</v>
      </c>
    </row>
    <row r="697" spans="1:24" x14ac:dyDescent="0.2">
      <c r="A697" s="54">
        <v>44583</v>
      </c>
      <c r="B697" s="12">
        <f t="shared" si="142"/>
        <v>2.9572760361231142E+17</v>
      </c>
      <c r="C697" s="12">
        <f t="shared" si="141"/>
        <v>1.4082266838681536E+16</v>
      </c>
      <c r="M697" s="14">
        <f t="shared" si="143"/>
        <v>551691227564900.81</v>
      </c>
      <c r="X697" s="50">
        <f t="shared" si="140"/>
        <v>5734043040035344</v>
      </c>
    </row>
    <row r="698" spans="1:24" x14ac:dyDescent="0.2">
      <c r="A698" s="54">
        <v>44584</v>
      </c>
      <c r="B698" s="12">
        <f t="shared" si="142"/>
        <v>3.1051398379292704E+17</v>
      </c>
      <c r="C698" s="12">
        <f t="shared" si="141"/>
        <v>1.4786380180615616E+16</v>
      </c>
      <c r="M698" s="14">
        <f t="shared" si="143"/>
        <v>579275788943145.62</v>
      </c>
      <c r="X698" s="50">
        <f t="shared" si="140"/>
        <v>6020745192037110</v>
      </c>
    </row>
    <row r="699" spans="1:24" x14ac:dyDescent="0.2">
      <c r="A699" s="54">
        <v>44585</v>
      </c>
      <c r="B699" s="12">
        <f t="shared" si="142"/>
        <v>3.2603968298257338E+17</v>
      </c>
      <c r="C699" s="12">
        <f t="shared" si="141"/>
        <v>1.5525699189646336E+16</v>
      </c>
      <c r="M699" s="14">
        <f t="shared" si="143"/>
        <v>608239578390304</v>
      </c>
      <c r="X699" s="50">
        <f t="shared" si="140"/>
        <v>6321782451638966</v>
      </c>
    </row>
    <row r="700" spans="1:24" x14ac:dyDescent="0.2">
      <c r="A700" s="54">
        <v>44586</v>
      </c>
      <c r="B700" s="12">
        <f t="shared" si="142"/>
        <v>3.4234166713170208E+17</v>
      </c>
      <c r="C700" s="12">
        <f t="shared" si="141"/>
        <v>1.6301984149128704E+16</v>
      </c>
      <c r="M700" s="14">
        <f t="shared" si="143"/>
        <v>638651557309819.25</v>
      </c>
      <c r="X700" s="50">
        <f t="shared" si="140"/>
        <v>6637871574220915</v>
      </c>
    </row>
    <row r="701" spans="1:24" x14ac:dyDescent="0.2">
      <c r="A701" s="54">
        <v>44587</v>
      </c>
      <c r="B701" s="12">
        <f t="shared" si="142"/>
        <v>3.5945875048828717E+17</v>
      </c>
      <c r="C701" s="12">
        <f t="shared" si="141"/>
        <v>1.7117083356585088E+16</v>
      </c>
      <c r="M701" s="14">
        <f t="shared" si="143"/>
        <v>670584135175310.38</v>
      </c>
      <c r="X701" s="50">
        <f t="shared" si="140"/>
        <v>6969765152931961</v>
      </c>
    </row>
    <row r="702" spans="1:24" x14ac:dyDescent="0.2">
      <c r="A702" s="54">
        <v>44588</v>
      </c>
      <c r="B702" s="12">
        <f t="shared" si="142"/>
        <v>3.7743168801270157E+17</v>
      </c>
      <c r="C702" s="12">
        <f t="shared" si="141"/>
        <v>1.79729375244144E+16</v>
      </c>
      <c r="M702" s="14">
        <f t="shared" si="143"/>
        <v>704113341934076.88</v>
      </c>
      <c r="X702" s="50">
        <f t="shared" si="140"/>
        <v>7318253410578560</v>
      </c>
    </row>
    <row r="703" spans="1:24" x14ac:dyDescent="0.2">
      <c r="A703" s="54">
        <v>44589</v>
      </c>
      <c r="B703" s="12">
        <f t="shared" si="142"/>
        <v>3.9630327241333664E+17</v>
      </c>
      <c r="C703" s="12">
        <f t="shared" si="141"/>
        <v>1.8871584400635072E+16</v>
      </c>
      <c r="M703" s="14">
        <f t="shared" si="143"/>
        <v>739319009030780.88</v>
      </c>
      <c r="X703" s="50">
        <f t="shared" si="140"/>
        <v>7684166081107489</v>
      </c>
    </row>
    <row r="704" spans="1:24" x14ac:dyDescent="0.2">
      <c r="A704" s="54">
        <v>44590</v>
      </c>
      <c r="B704" s="12">
        <f t="shared" si="142"/>
        <v>4.1611843603400352E+17</v>
      </c>
      <c r="C704" s="12">
        <f t="shared" si="141"/>
        <v>1.981516362066688E+16</v>
      </c>
      <c r="M704" s="14">
        <f t="shared" si="143"/>
        <v>776284959482316.88</v>
      </c>
      <c r="X704" s="50">
        <f t="shared" si="140"/>
        <v>8068374385162862</v>
      </c>
    </row>
    <row r="705" spans="1:24" x14ac:dyDescent="0.2">
      <c r="A705" s="54">
        <v>44591</v>
      </c>
      <c r="B705" s="12">
        <f t="shared" si="142"/>
        <v>4.3692435783570374E+17</v>
      </c>
      <c r="C705" s="12">
        <f t="shared" si="141"/>
        <v>2.0805921801700224E+16</v>
      </c>
      <c r="M705" s="14">
        <f t="shared" si="143"/>
        <v>815099207456435.25</v>
      </c>
      <c r="X705" s="50">
        <f t="shared" si="140"/>
        <v>8471793104421007</v>
      </c>
    </row>
    <row r="706" spans="1:24" x14ac:dyDescent="0.2">
      <c r="A706" s="54">
        <v>44592</v>
      </c>
      <c r="B706" s="12">
        <f t="shared" si="142"/>
        <v>4.5877057572748896E+17</v>
      </c>
      <c r="C706" s="12">
        <f t="shared" si="141"/>
        <v>2.1846217891785216E+16</v>
      </c>
      <c r="M706" s="14">
        <f t="shared" si="143"/>
        <v>855854167829254.5</v>
      </c>
      <c r="X706" s="50">
        <f t="shared" ref="X706:X769" si="144">SUM(M693:M706)</f>
        <v>8895382759642056</v>
      </c>
    </row>
    <row r="707" spans="1:24" x14ac:dyDescent="0.2">
      <c r="A707" s="54">
        <v>44593</v>
      </c>
      <c r="B707" s="12">
        <f t="shared" si="142"/>
        <v>4.8170910451386342E+17</v>
      </c>
      <c r="C707" s="12">
        <f t="shared" si="141"/>
        <v>2.2938528786374464E+16</v>
      </c>
      <c r="M707" s="14">
        <f t="shared" si="143"/>
        <v>898646876220720</v>
      </c>
      <c r="X707" s="50">
        <f t="shared" si="144"/>
        <v>9340151897624160</v>
      </c>
    </row>
    <row r="708" spans="1:24" x14ac:dyDescent="0.2">
      <c r="A708" s="54">
        <v>44594</v>
      </c>
      <c r="B708" s="12">
        <f t="shared" si="142"/>
        <v>5.0579455973955661E+17</v>
      </c>
      <c r="C708" s="12">
        <f t="shared" si="141"/>
        <v>2.4085455225693184E+16</v>
      </c>
      <c r="M708" s="14">
        <f t="shared" si="143"/>
        <v>943579220031753.62</v>
      </c>
      <c r="X708" s="50">
        <f t="shared" si="144"/>
        <v>9807159492505368</v>
      </c>
    </row>
    <row r="709" spans="1:24" x14ac:dyDescent="0.2">
      <c r="A709" s="54">
        <v>44595</v>
      </c>
      <c r="B709" s="12">
        <f t="shared" si="142"/>
        <v>5.3108428772653446E+17</v>
      </c>
      <c r="C709" s="12">
        <f t="shared" si="141"/>
        <v>2.5289727986977856E+16</v>
      </c>
      <c r="M709" s="14">
        <f t="shared" si="143"/>
        <v>990758181033344</v>
      </c>
      <c r="X709" s="50">
        <f t="shared" si="144"/>
        <v>1.0297517467130638E+16</v>
      </c>
    </row>
    <row r="710" spans="1:24" x14ac:dyDescent="0.2">
      <c r="A710" s="54">
        <v>44596</v>
      </c>
      <c r="B710" s="12">
        <f t="shared" si="142"/>
        <v>5.5763850211286118E+17</v>
      </c>
      <c r="C710" s="12">
        <f t="shared" si="141"/>
        <v>2.655421438632672E+16</v>
      </c>
      <c r="M710" s="14">
        <f t="shared" si="143"/>
        <v>1040296090085011.2</v>
      </c>
      <c r="X710" s="50">
        <f t="shared" si="144"/>
        <v>1.0812393340487174E+16</v>
      </c>
    </row>
    <row r="711" spans="1:24" x14ac:dyDescent="0.2">
      <c r="A711" s="54">
        <v>44597</v>
      </c>
      <c r="B711" s="12">
        <f t="shared" si="142"/>
        <v>5.8552042721850432E+17</v>
      </c>
      <c r="C711" s="12">
        <f t="shared" si="141"/>
        <v>2.7881925105643136E+16</v>
      </c>
      <c r="M711" s="14">
        <f t="shared" si="143"/>
        <v>1092310894589260.9</v>
      </c>
      <c r="X711" s="50">
        <f t="shared" si="144"/>
        <v>1.1353013007511534E+16</v>
      </c>
    </row>
    <row r="712" spans="1:24" x14ac:dyDescent="0.2">
      <c r="A712" s="54">
        <v>44598</v>
      </c>
      <c r="B712" s="12">
        <f t="shared" si="142"/>
        <v>6.147964485794295E+17</v>
      </c>
      <c r="C712" s="12">
        <f t="shared" si="141"/>
        <v>2.9276021360925184E+16</v>
      </c>
      <c r="M712" s="14">
        <f t="shared" si="143"/>
        <v>1146926439318723.2</v>
      </c>
      <c r="X712" s="50">
        <f t="shared" si="144"/>
        <v>1.1920663657887112E+16</v>
      </c>
    </row>
    <row r="713" spans="1:24" x14ac:dyDescent="0.2">
      <c r="A713" s="54">
        <v>44599</v>
      </c>
      <c r="B713" s="12">
        <f t="shared" si="142"/>
        <v>6.4553627100840102E+17</v>
      </c>
      <c r="C713" s="12">
        <f t="shared" si="141"/>
        <v>3.073982242897152E+16</v>
      </c>
      <c r="M713" s="14">
        <f t="shared" si="143"/>
        <v>1204272761284659.2</v>
      </c>
      <c r="X713" s="50">
        <f t="shared" si="144"/>
        <v>1.2516696840781468E+16</v>
      </c>
    </row>
    <row r="714" spans="1:24" x14ac:dyDescent="0.2">
      <c r="A714" s="54">
        <v>44600</v>
      </c>
      <c r="B714" s="12">
        <f t="shared" si="142"/>
        <v>6.7781308455882112E+17</v>
      </c>
      <c r="C714" s="12">
        <f t="shared" si="141"/>
        <v>3.2276813550420096E+16</v>
      </c>
      <c r="M714" s="14">
        <f t="shared" si="143"/>
        <v>1264486399348892.8</v>
      </c>
      <c r="X714" s="50">
        <f t="shared" si="144"/>
        <v>1.314253168282054E+16</v>
      </c>
    </row>
    <row r="715" spans="1:24" x14ac:dyDescent="0.2">
      <c r="A715" s="54">
        <v>44601</v>
      </c>
      <c r="B715" s="12">
        <f t="shared" si="142"/>
        <v>7.1170373878676224E+17</v>
      </c>
      <c r="C715" s="12">
        <f t="shared" si="141"/>
        <v>3.389065422794112E+16</v>
      </c>
      <c r="M715" s="14">
        <f t="shared" si="143"/>
        <v>1327710719316336</v>
      </c>
      <c r="X715" s="50">
        <f t="shared" si="144"/>
        <v>1.3799658266961566E+16</v>
      </c>
    </row>
    <row r="716" spans="1:24" x14ac:dyDescent="0.2">
      <c r="A716" s="54">
        <v>44602</v>
      </c>
      <c r="B716" s="12">
        <f t="shared" si="142"/>
        <v>7.4728892572610035E+17</v>
      </c>
      <c r="C716" s="12">
        <f t="shared" si="141"/>
        <v>3.5585186939338112E+16</v>
      </c>
      <c r="M716" s="14">
        <f t="shared" si="143"/>
        <v>1394096255282157</v>
      </c>
      <c r="X716" s="50">
        <f t="shared" si="144"/>
        <v>1.4489641180309644E+16</v>
      </c>
    </row>
    <row r="717" spans="1:24" x14ac:dyDescent="0.2">
      <c r="A717" s="54">
        <v>44603</v>
      </c>
      <c r="B717" s="12">
        <f t="shared" si="142"/>
        <v>7.8465337201240538E+17</v>
      </c>
      <c r="C717" s="12">
        <f t="shared" si="141"/>
        <v>3.7364446286305024E+16</v>
      </c>
      <c r="M717" s="14">
        <f t="shared" si="143"/>
        <v>1463801068046259.2</v>
      </c>
      <c r="X717" s="50">
        <f t="shared" si="144"/>
        <v>1.5214123239325124E+16</v>
      </c>
    </row>
    <row r="718" spans="1:24" x14ac:dyDescent="0.2">
      <c r="A718" s="54">
        <v>44604</v>
      </c>
      <c r="B718" s="12">
        <f t="shared" si="142"/>
        <v>8.2388604061302566E+17</v>
      </c>
      <c r="C718" s="12">
        <f t="shared" si="141"/>
        <v>3.9232668600620288E+16</v>
      </c>
      <c r="M718" s="14">
        <f t="shared" si="143"/>
        <v>1536991121448576</v>
      </c>
      <c r="X718" s="50">
        <f t="shared" si="144"/>
        <v>1.5974829401291384E+16</v>
      </c>
    </row>
    <row r="719" spans="1:24" x14ac:dyDescent="0.2">
      <c r="A719" s="54">
        <v>44605</v>
      </c>
      <c r="B719" s="12">
        <f t="shared" si="142"/>
        <v>8.6508034264367693E+17</v>
      </c>
      <c r="C719" s="12">
        <f t="shared" si="141"/>
        <v>4.1194302030651264E+16</v>
      </c>
      <c r="M719" s="14">
        <f t="shared" si="143"/>
        <v>1613840677521005</v>
      </c>
      <c r="X719" s="50">
        <f t="shared" si="144"/>
        <v>1.6773570871355952E+16</v>
      </c>
    </row>
    <row r="720" spans="1:24" x14ac:dyDescent="0.2">
      <c r="A720" s="54">
        <v>44606</v>
      </c>
      <c r="B720" s="12">
        <f t="shared" si="142"/>
        <v>9.0833435977586086E+17</v>
      </c>
      <c r="C720" s="12">
        <f t="shared" si="141"/>
        <v>4.3254017132183936E+16</v>
      </c>
      <c r="M720" s="14">
        <f t="shared" si="143"/>
        <v>1694532711397056</v>
      </c>
      <c r="X720" s="50">
        <f t="shared" si="144"/>
        <v>1.7612249414923752E+16</v>
      </c>
    </row>
    <row r="721" spans="1:24" x14ac:dyDescent="0.2">
      <c r="A721" s="54">
        <v>44607</v>
      </c>
      <c r="B721" s="12">
        <f t="shared" si="142"/>
        <v>9.5375107776465395E+17</v>
      </c>
      <c r="C721" s="12">
        <f t="shared" si="141"/>
        <v>4.5416717988793088E+16</v>
      </c>
      <c r="M721" s="14">
        <f t="shared" si="143"/>
        <v>1779259346966905.8</v>
      </c>
      <c r="X721" s="50">
        <f t="shared" si="144"/>
        <v>1.8492861885669936E+16</v>
      </c>
    </row>
    <row r="722" spans="1:24" x14ac:dyDescent="0.2">
      <c r="A722" s="54">
        <v>44608</v>
      </c>
      <c r="B722" s="12">
        <f t="shared" si="142"/>
        <v>1.0014386316528867E+18</v>
      </c>
      <c r="C722" s="12">
        <f t="shared" si="141"/>
        <v>4.7687553888232704E+16</v>
      </c>
      <c r="M722" s="14">
        <f t="shared" si="143"/>
        <v>1868222314315251.2</v>
      </c>
      <c r="X722" s="50">
        <f t="shared" si="144"/>
        <v>1.9417504979953436E+16</v>
      </c>
    </row>
    <row r="723" spans="1:24" x14ac:dyDescent="0.2">
      <c r="A723" s="54">
        <v>44609</v>
      </c>
      <c r="B723" s="12">
        <f t="shared" si="142"/>
        <v>1.051510563235531E+18</v>
      </c>
      <c r="C723" s="12">
        <f t="shared" si="141"/>
        <v>5.0071931582644352E+16</v>
      </c>
      <c r="M723" s="14">
        <f t="shared" si="143"/>
        <v>1961633430031014.5</v>
      </c>
      <c r="X723" s="50">
        <f t="shared" si="144"/>
        <v>2.0388380228951108E+16</v>
      </c>
    </row>
    <row r="724" spans="1:24" x14ac:dyDescent="0.2">
      <c r="A724" s="54">
        <v>44610</v>
      </c>
      <c r="B724" s="12">
        <f t="shared" si="142"/>
        <v>1.1040860913973076E+18</v>
      </c>
      <c r="C724" s="12">
        <f t="shared" si="141"/>
        <v>5.257552816177664E+16</v>
      </c>
      <c r="M724" s="14">
        <f t="shared" si="143"/>
        <v>2059715101532563.2</v>
      </c>
      <c r="X724" s="50">
        <f t="shared" si="144"/>
        <v>2.140779924039866E+16</v>
      </c>
    </row>
    <row r="725" spans="1:24" x14ac:dyDescent="0.2">
      <c r="A725" s="54">
        <v>44611</v>
      </c>
      <c r="B725" s="12">
        <f t="shared" si="142"/>
        <v>1.1592903959671731E+18</v>
      </c>
      <c r="C725" s="12">
        <f t="shared" si="141"/>
        <v>5.5204304569865472E+16</v>
      </c>
      <c r="M725" s="14">
        <f t="shared" si="143"/>
        <v>2162700856609197</v>
      </c>
      <c r="X725" s="50">
        <f t="shared" si="144"/>
        <v>2.2478189202418596E+16</v>
      </c>
    </row>
    <row r="726" spans="1:24" x14ac:dyDescent="0.2">
      <c r="A726" s="54">
        <v>44612</v>
      </c>
      <c r="B726" s="12">
        <f t="shared" si="142"/>
        <v>1.2172549157655319E+18</v>
      </c>
      <c r="C726" s="12">
        <f t="shared" si="141"/>
        <v>5.7964519798358784E+16</v>
      </c>
      <c r="M726" s="14">
        <f t="shared" si="143"/>
        <v>2270835899439654.5</v>
      </c>
      <c r="X726" s="50">
        <f t="shared" si="144"/>
        <v>2.3602098662539528E+16</v>
      </c>
    </row>
    <row r="727" spans="1:24" x14ac:dyDescent="0.2">
      <c r="A727" s="54">
        <v>44613</v>
      </c>
      <c r="B727" s="12">
        <f t="shared" si="142"/>
        <v>1.2781176615538086E+18</v>
      </c>
      <c r="C727" s="12">
        <f t="shared" si="141"/>
        <v>6.0862745788276736E+16</v>
      </c>
      <c r="M727" s="14">
        <f t="shared" si="143"/>
        <v>2384377694411635.5</v>
      </c>
      <c r="X727" s="50">
        <f t="shared" si="144"/>
        <v>2.4782203595666508E+16</v>
      </c>
    </row>
    <row r="728" spans="1:24" x14ac:dyDescent="0.2">
      <c r="A728" s="54">
        <v>44614</v>
      </c>
      <c r="B728" s="12">
        <f t="shared" si="142"/>
        <v>1.342023544631499E+18</v>
      </c>
      <c r="C728" s="12">
        <f t="shared" si="141"/>
        <v>6.3905883077690368E+16</v>
      </c>
      <c r="M728" s="14">
        <f t="shared" si="143"/>
        <v>2503596579132217.5</v>
      </c>
      <c r="X728" s="50">
        <f t="shared" si="144"/>
        <v>2.6021313775449828E+16</v>
      </c>
    </row>
    <row r="729" spans="1:24" x14ac:dyDescent="0.2">
      <c r="A729" s="54">
        <v>44615</v>
      </c>
      <c r="B729" s="12">
        <f t="shared" si="142"/>
        <v>1.409124721863074E+18</v>
      </c>
      <c r="C729" s="12">
        <f t="shared" si="141"/>
        <v>6.710117723157504E+16</v>
      </c>
      <c r="M729" s="14">
        <f t="shared" si="143"/>
        <v>2628776408088832</v>
      </c>
      <c r="X729" s="50">
        <f t="shared" si="144"/>
        <v>2.7322379464222324E+16</v>
      </c>
    </row>
    <row r="730" spans="1:24" x14ac:dyDescent="0.2">
      <c r="A730" s="54">
        <v>44616</v>
      </c>
      <c r="B730" s="12">
        <f t="shared" si="142"/>
        <v>1.4795809579562278E+18</v>
      </c>
      <c r="C730" s="12">
        <f t="shared" si="141"/>
        <v>7.0456236093153792E+16</v>
      </c>
      <c r="M730" s="14">
        <f t="shared" si="143"/>
        <v>2760215228493274</v>
      </c>
      <c r="X730" s="50">
        <f t="shared" si="144"/>
        <v>2.868849843743344E+16</v>
      </c>
    </row>
    <row r="731" spans="1:24" x14ac:dyDescent="0.2">
      <c r="A731" s="54">
        <v>44617</v>
      </c>
      <c r="B731" s="12">
        <f t="shared" si="142"/>
        <v>1.5535600058540393E+18</v>
      </c>
      <c r="C731" s="12">
        <f t="shared" si="141"/>
        <v>7.3979047897811456E+16</v>
      </c>
      <c r="M731" s="14">
        <f t="shared" si="143"/>
        <v>2898225989917939.5</v>
      </c>
      <c r="X731" s="50">
        <f t="shared" si="144"/>
        <v>3.0122923359305116E+16</v>
      </c>
    </row>
    <row r="732" spans="1:24" x14ac:dyDescent="0.2">
      <c r="A732" s="54">
        <v>44618</v>
      </c>
      <c r="B732" s="12">
        <f t="shared" si="142"/>
        <v>1.6312380061467412E+18</v>
      </c>
      <c r="C732" s="12">
        <f t="shared" si="141"/>
        <v>7.7678000292701952E+16</v>
      </c>
      <c r="M732" s="14">
        <f t="shared" si="143"/>
        <v>3043137289413837</v>
      </c>
      <c r="X732" s="50">
        <f t="shared" si="144"/>
        <v>3.1629069527270384E+16</v>
      </c>
    </row>
    <row r="733" spans="1:24" x14ac:dyDescent="0.2">
      <c r="A733" s="54">
        <v>44619</v>
      </c>
      <c r="B733" s="12">
        <f t="shared" si="142"/>
        <v>1.7127999064540785E+18</v>
      </c>
      <c r="C733" s="12">
        <f t="shared" si="141"/>
        <v>8.1561900307337216E+16</v>
      </c>
      <c r="M733" s="14">
        <f t="shared" si="143"/>
        <v>3195294153884518.5</v>
      </c>
      <c r="X733" s="50">
        <f t="shared" si="144"/>
        <v>3.3210523003633896E+16</v>
      </c>
    </row>
    <row r="734" spans="1:24" x14ac:dyDescent="0.2">
      <c r="A734" s="54">
        <v>44620</v>
      </c>
      <c r="B734" s="12">
        <f t="shared" si="142"/>
        <v>1.7984399017767823E+18</v>
      </c>
      <c r="C734" s="12">
        <f t="shared" si="141"/>
        <v>8.5639995322703872E+16</v>
      </c>
      <c r="M734" s="14">
        <f t="shared" si="143"/>
        <v>3355058861578752</v>
      </c>
      <c r="X734" s="50">
        <f t="shared" si="144"/>
        <v>3.4871049153815592E+16</v>
      </c>
    </row>
    <row r="735" spans="1:24" x14ac:dyDescent="0.2">
      <c r="A735" s="54">
        <v>44621</v>
      </c>
      <c r="B735" s="12">
        <f t="shared" si="142"/>
        <v>1.8883618968656215E+18</v>
      </c>
      <c r="C735" s="12">
        <f t="shared" si="141"/>
        <v>8.9921995088839168E+16</v>
      </c>
      <c r="M735" s="14">
        <f t="shared" si="143"/>
        <v>3522811804657690</v>
      </c>
      <c r="X735" s="50">
        <f t="shared" si="144"/>
        <v>3.6614601611506376E+16</v>
      </c>
    </row>
    <row r="736" spans="1:24" x14ac:dyDescent="0.2">
      <c r="A736" s="54">
        <v>44622</v>
      </c>
      <c r="B736" s="12">
        <f t="shared" si="142"/>
        <v>1.9827799917089027E+18</v>
      </c>
      <c r="C736" s="12">
        <f t="shared" si="141"/>
        <v>9.4418094843281152E+16</v>
      </c>
      <c r="M736" s="14">
        <f t="shared" si="143"/>
        <v>3698952394890573</v>
      </c>
      <c r="X736" s="50">
        <f t="shared" si="144"/>
        <v>3.8445331692081704E+16</v>
      </c>
    </row>
    <row r="737" spans="1:24" x14ac:dyDescent="0.2">
      <c r="A737" s="54">
        <v>44623</v>
      </c>
      <c r="B737" s="12">
        <f t="shared" si="142"/>
        <v>2.0819189912943478E+18</v>
      </c>
      <c r="C737" s="12">
        <f t="shared" ref="C737:C782" si="145">B737-B736</f>
        <v>9.913899958544512E+16</v>
      </c>
      <c r="M737" s="14">
        <f t="shared" si="143"/>
        <v>3883900014635098</v>
      </c>
      <c r="X737" s="50">
        <f t="shared" si="144"/>
        <v>4.0367598276685784E+16</v>
      </c>
    </row>
    <row r="738" spans="1:24" x14ac:dyDescent="0.2">
      <c r="A738" s="54">
        <v>44624</v>
      </c>
      <c r="B738" s="12">
        <f t="shared" ref="B738:B782" si="146">B737*(1+$D$1)</f>
        <v>2.1860149408590653E+18</v>
      </c>
      <c r="C738" s="12">
        <f t="shared" si="145"/>
        <v>1.0409594956471757E+17</v>
      </c>
      <c r="M738" s="14">
        <f t="shared" ref="M738:M782" si="147">$L$1*$C733</f>
        <v>4078095015366861</v>
      </c>
      <c r="X738" s="50">
        <f t="shared" si="144"/>
        <v>4.2385978190520088E+16</v>
      </c>
    </row>
    <row r="739" spans="1:24" x14ac:dyDescent="0.2">
      <c r="A739" s="54">
        <v>44625</v>
      </c>
      <c r="B739" s="12">
        <f t="shared" si="146"/>
        <v>2.2953156879020188E+18</v>
      </c>
      <c r="C739" s="12">
        <f t="shared" si="145"/>
        <v>1.0930074704295347E+17</v>
      </c>
      <c r="M739" s="14">
        <f t="shared" si="147"/>
        <v>4281999766135194</v>
      </c>
      <c r="X739" s="50">
        <f t="shared" si="144"/>
        <v>4.450527710004608E+16</v>
      </c>
    </row>
    <row r="740" spans="1:24" x14ac:dyDescent="0.2">
      <c r="A740" s="54">
        <v>44626</v>
      </c>
      <c r="B740" s="12">
        <f t="shared" si="146"/>
        <v>2.4100814722971197E+18</v>
      </c>
      <c r="C740" s="12">
        <f t="shared" si="145"/>
        <v>1.1476578439510093E+17</v>
      </c>
      <c r="M740" s="14">
        <f t="shared" si="147"/>
        <v>4496099754441958.5</v>
      </c>
      <c r="X740" s="50">
        <f t="shared" si="144"/>
        <v>4.6730540955048384E+16</v>
      </c>
    </row>
    <row r="741" spans="1:24" x14ac:dyDescent="0.2">
      <c r="A741" s="54">
        <v>44627</v>
      </c>
      <c r="B741" s="12">
        <f t="shared" si="146"/>
        <v>2.5305855459119759E+18</v>
      </c>
      <c r="C741" s="12">
        <f t="shared" si="145"/>
        <v>1.2050407361485619E+17</v>
      </c>
      <c r="M741" s="14">
        <f t="shared" si="147"/>
        <v>4720904742164058</v>
      </c>
      <c r="X741" s="50">
        <f t="shared" si="144"/>
        <v>4.90670680028008E+16</v>
      </c>
    </row>
    <row r="742" spans="1:24" x14ac:dyDescent="0.2">
      <c r="A742" s="54">
        <v>44628</v>
      </c>
      <c r="B742" s="12">
        <f t="shared" si="146"/>
        <v>2.657114823207575E+18</v>
      </c>
      <c r="C742" s="12">
        <f t="shared" si="145"/>
        <v>1.265292772955991E+17</v>
      </c>
      <c r="M742" s="14">
        <f t="shared" si="147"/>
        <v>4956949979272256</v>
      </c>
      <c r="X742" s="50">
        <f t="shared" si="144"/>
        <v>5.152042140294084E+16</v>
      </c>
    </row>
    <row r="743" spans="1:24" x14ac:dyDescent="0.2">
      <c r="A743" s="54">
        <v>44629</v>
      </c>
      <c r="B743" s="12">
        <f t="shared" si="146"/>
        <v>2.7899705643679539E+18</v>
      </c>
      <c r="C743" s="12">
        <f t="shared" si="145"/>
        <v>1.3285574116037888E+17</v>
      </c>
      <c r="M743" s="14">
        <f t="shared" si="147"/>
        <v>5204797478235879</v>
      </c>
      <c r="X743" s="50">
        <f t="shared" si="144"/>
        <v>5.4096442473087888E+16</v>
      </c>
    </row>
    <row r="744" spans="1:24" x14ac:dyDescent="0.2">
      <c r="A744" s="54">
        <v>44630</v>
      </c>
      <c r="B744" s="12">
        <f t="shared" si="146"/>
        <v>2.9294690925863516E+18</v>
      </c>
      <c r="C744" s="12">
        <f t="shared" si="145"/>
        <v>1.394985282183977E+17</v>
      </c>
      <c r="M744" s="14">
        <f t="shared" si="147"/>
        <v>5465037352147674</v>
      </c>
      <c r="X744" s="50">
        <f t="shared" si="144"/>
        <v>5.6801264596742288E+16</v>
      </c>
    </row>
    <row r="745" spans="1:24" x14ac:dyDescent="0.2">
      <c r="A745" s="54">
        <v>44631</v>
      </c>
      <c r="B745" s="12">
        <f t="shared" si="146"/>
        <v>3.0759425472156692E+18</v>
      </c>
      <c r="C745" s="12">
        <f t="shared" si="145"/>
        <v>1.4647345462931763E+17</v>
      </c>
      <c r="M745" s="14">
        <f t="shared" si="147"/>
        <v>5738289219755047</v>
      </c>
      <c r="X745" s="50">
        <f t="shared" si="144"/>
        <v>5.96413278265794E+16</v>
      </c>
    </row>
    <row r="746" spans="1:24" x14ac:dyDescent="0.2">
      <c r="A746" s="54">
        <v>44632</v>
      </c>
      <c r="B746" s="12">
        <f t="shared" si="146"/>
        <v>3.2297396745764526E+18</v>
      </c>
      <c r="C746" s="12">
        <f t="shared" si="145"/>
        <v>1.5379712736078336E+17</v>
      </c>
      <c r="M746" s="14">
        <f t="shared" si="147"/>
        <v>6025203680742810</v>
      </c>
      <c r="X746" s="50">
        <f t="shared" si="144"/>
        <v>6.2623394217908368E+16</v>
      </c>
    </row>
    <row r="747" spans="1:24" x14ac:dyDescent="0.2">
      <c r="A747" s="54">
        <v>44633</v>
      </c>
      <c r="B747" s="12">
        <f t="shared" si="146"/>
        <v>3.3912266583052754E+18</v>
      </c>
      <c r="C747" s="12">
        <f t="shared" si="145"/>
        <v>1.6148698372882278E+17</v>
      </c>
      <c r="M747" s="14">
        <f t="shared" si="147"/>
        <v>6326463864779956</v>
      </c>
      <c r="X747" s="50">
        <f t="shared" si="144"/>
        <v>6.5754563928803808E+16</v>
      </c>
    </row>
    <row r="748" spans="1:24" x14ac:dyDescent="0.2">
      <c r="A748" s="54">
        <v>44634</v>
      </c>
      <c r="B748" s="12">
        <f t="shared" si="146"/>
        <v>3.5607879912205394E+18</v>
      </c>
      <c r="C748" s="12">
        <f t="shared" si="145"/>
        <v>1.69561332915264E+17</v>
      </c>
      <c r="M748" s="14">
        <f t="shared" si="147"/>
        <v>6642787058018944</v>
      </c>
      <c r="X748" s="50">
        <f t="shared" si="144"/>
        <v>6.9042292125244E+16</v>
      </c>
    </row>
    <row r="749" spans="1:24" x14ac:dyDescent="0.2">
      <c r="A749" s="54">
        <v>44635</v>
      </c>
      <c r="B749" s="12">
        <f t="shared" si="146"/>
        <v>3.7388273907815665E+18</v>
      </c>
      <c r="C749" s="12">
        <f t="shared" si="145"/>
        <v>1.7803939956102707E+17</v>
      </c>
      <c r="M749" s="14">
        <f t="shared" si="147"/>
        <v>6974926410919885</v>
      </c>
      <c r="X749" s="50">
        <f t="shared" si="144"/>
        <v>7.2494406731506192E+16</v>
      </c>
    </row>
    <row r="750" spans="1:24" x14ac:dyDescent="0.2">
      <c r="A750" s="54">
        <v>44636</v>
      </c>
      <c r="B750" s="12">
        <f t="shared" si="146"/>
        <v>3.9257687603206451E+18</v>
      </c>
      <c r="C750" s="12">
        <f t="shared" si="145"/>
        <v>1.8694136953907866E+17</v>
      </c>
      <c r="M750" s="14">
        <f t="shared" si="147"/>
        <v>7323672731465882</v>
      </c>
      <c r="X750" s="50">
        <f t="shared" si="144"/>
        <v>7.6119127068081504E+16</v>
      </c>
    </row>
    <row r="751" spans="1:24" x14ac:dyDescent="0.2">
      <c r="A751" s="54">
        <v>44637</v>
      </c>
      <c r="B751" s="12">
        <f t="shared" si="146"/>
        <v>4.1220571983366774E+18</v>
      </c>
      <c r="C751" s="12">
        <f t="shared" si="145"/>
        <v>1.9628843801603226E+17</v>
      </c>
      <c r="M751" s="14">
        <f t="shared" si="147"/>
        <v>7689856368039168</v>
      </c>
      <c r="X751" s="50">
        <f t="shared" si="144"/>
        <v>7.9925083421485584E+16</v>
      </c>
    </row>
    <row r="752" spans="1:24" x14ac:dyDescent="0.2">
      <c r="A752" s="54">
        <v>44638</v>
      </c>
      <c r="B752" s="12">
        <f t="shared" si="146"/>
        <v>4.3281600582535117E+18</v>
      </c>
      <c r="C752" s="12">
        <f t="shared" si="145"/>
        <v>2.061028599168343E+17</v>
      </c>
      <c r="M752" s="14">
        <f t="shared" si="147"/>
        <v>8074349186441140</v>
      </c>
      <c r="X752" s="50">
        <f t="shared" si="144"/>
        <v>8.3921337592559856E+16</v>
      </c>
    </row>
    <row r="753" spans="1:24" x14ac:dyDescent="0.2">
      <c r="A753" s="54">
        <v>44639</v>
      </c>
      <c r="B753" s="12">
        <f t="shared" si="146"/>
        <v>4.5445680611661875E+18</v>
      </c>
      <c r="C753" s="12">
        <f t="shared" si="145"/>
        <v>2.1640800291267584E+17</v>
      </c>
      <c r="M753" s="14">
        <f t="shared" si="147"/>
        <v>8478066645763200</v>
      </c>
      <c r="X753" s="50">
        <f t="shared" si="144"/>
        <v>8.8117404472187856E+16</v>
      </c>
    </row>
    <row r="754" spans="1:24" x14ac:dyDescent="0.2">
      <c r="A754" s="54">
        <v>44640</v>
      </c>
      <c r="B754" s="12">
        <f t="shared" si="146"/>
        <v>4.7717964642244966E+18</v>
      </c>
      <c r="C754" s="12">
        <f t="shared" si="145"/>
        <v>2.2722840305830912E+17</v>
      </c>
      <c r="M754" s="14">
        <f t="shared" si="147"/>
        <v>8901969978051354</v>
      </c>
      <c r="X754" s="50">
        <f t="shared" si="144"/>
        <v>9.2523274695797264E+16</v>
      </c>
    </row>
    <row r="755" spans="1:24" x14ac:dyDescent="0.2">
      <c r="A755" s="54">
        <v>44641</v>
      </c>
      <c r="B755" s="12">
        <f t="shared" si="146"/>
        <v>5.0103862874357217E+18</v>
      </c>
      <c r="C755" s="12">
        <f t="shared" si="145"/>
        <v>2.3858982321122509E+17</v>
      </c>
      <c r="M755" s="14">
        <f t="shared" si="147"/>
        <v>9347068476953934</v>
      </c>
      <c r="X755" s="50">
        <f t="shared" si="144"/>
        <v>9.7149438430587136E+16</v>
      </c>
    </row>
    <row r="756" spans="1:24" x14ac:dyDescent="0.2">
      <c r="A756" s="54">
        <v>44642</v>
      </c>
      <c r="B756" s="12">
        <f t="shared" si="146"/>
        <v>5.2609056018075085E+18</v>
      </c>
      <c r="C756" s="12">
        <f t="shared" si="145"/>
        <v>2.5051931437178675E+17</v>
      </c>
      <c r="M756" s="14">
        <f t="shared" si="147"/>
        <v>9814421900801614</v>
      </c>
      <c r="X756" s="50">
        <f t="shared" si="144"/>
        <v>1.020069103521165E+17</v>
      </c>
    </row>
    <row r="757" spans="1:24" x14ac:dyDescent="0.2">
      <c r="A757" s="54">
        <v>44643</v>
      </c>
      <c r="B757" s="12">
        <f t="shared" si="146"/>
        <v>5.5239508818978836E+18</v>
      </c>
      <c r="C757" s="12">
        <f t="shared" si="145"/>
        <v>2.6304528009037517E+17</v>
      </c>
      <c r="M757" s="14">
        <f t="shared" si="147"/>
        <v>1.0305142995841716E+16</v>
      </c>
      <c r="X757" s="50">
        <f t="shared" si="144"/>
        <v>1.0710725586972234E+17</v>
      </c>
    </row>
    <row r="758" spans="1:24" x14ac:dyDescent="0.2">
      <c r="A758" s="54">
        <v>44644</v>
      </c>
      <c r="B758" s="12">
        <f t="shared" si="146"/>
        <v>5.8001484259927777E+18</v>
      </c>
      <c r="C758" s="12">
        <f t="shared" si="145"/>
        <v>2.7619754409489408E+17</v>
      </c>
      <c r="M758" s="14">
        <f t="shared" si="147"/>
        <v>1.0820400145633792E+16</v>
      </c>
      <c r="X758" s="50">
        <f t="shared" si="144"/>
        <v>1.1246261866320845E+17</v>
      </c>
    </row>
    <row r="759" spans="1:24" x14ac:dyDescent="0.2">
      <c r="A759" s="54">
        <v>44645</v>
      </c>
      <c r="B759" s="12">
        <f t="shared" si="146"/>
        <v>6.090155847292417E+18</v>
      </c>
      <c r="C759" s="12">
        <f t="shared" si="145"/>
        <v>2.900074212996393E+17</v>
      </c>
      <c r="M759" s="14">
        <f t="shared" si="147"/>
        <v>1.1361420152915456E+16</v>
      </c>
      <c r="X759" s="50">
        <f t="shared" si="144"/>
        <v>1.1808574959636885E+17</v>
      </c>
    </row>
    <row r="760" spans="1:24" x14ac:dyDescent="0.2">
      <c r="A760" s="54">
        <v>44646</v>
      </c>
      <c r="B760" s="12">
        <f t="shared" si="146"/>
        <v>6.3946636396570378E+18</v>
      </c>
      <c r="C760" s="12">
        <f t="shared" si="145"/>
        <v>3.045077923646208E+17</v>
      </c>
      <c r="M760" s="14">
        <f t="shared" si="147"/>
        <v>1.1929491160561256E+16</v>
      </c>
      <c r="X760" s="50">
        <f t="shared" si="144"/>
        <v>1.239900370761873E+17</v>
      </c>
    </row>
    <row r="761" spans="1:24" x14ac:dyDescent="0.2">
      <c r="A761" s="54">
        <v>44647</v>
      </c>
      <c r="B761" s="12">
        <f t="shared" si="146"/>
        <v>6.7143968216398899E+18</v>
      </c>
      <c r="C761" s="12">
        <f t="shared" si="145"/>
        <v>3.197331819828521E+17</v>
      </c>
      <c r="M761" s="14">
        <f t="shared" si="147"/>
        <v>1.2525965718589338E+16</v>
      </c>
      <c r="X761" s="50">
        <f t="shared" si="144"/>
        <v>1.3018953892999667E+17</v>
      </c>
    </row>
    <row r="762" spans="1:24" x14ac:dyDescent="0.2">
      <c r="A762" s="54">
        <v>44648</v>
      </c>
      <c r="B762" s="12">
        <f t="shared" si="146"/>
        <v>7.0501166627218852E+18</v>
      </c>
      <c r="C762" s="12">
        <f t="shared" si="145"/>
        <v>3.3571984108199526E+17</v>
      </c>
      <c r="M762" s="14">
        <f t="shared" si="147"/>
        <v>1.315226400451876E+16</v>
      </c>
      <c r="X762" s="50">
        <f t="shared" si="144"/>
        <v>1.3669901587649651E+17</v>
      </c>
    </row>
    <row r="763" spans="1:24" x14ac:dyDescent="0.2">
      <c r="A763" s="54">
        <v>44649</v>
      </c>
      <c r="B763" s="12">
        <f t="shared" si="146"/>
        <v>7.4026224958579794E+18</v>
      </c>
      <c r="C763" s="12">
        <f t="shared" si="145"/>
        <v>3.5250583313609421E+17</v>
      </c>
      <c r="M763" s="14">
        <f t="shared" si="147"/>
        <v>1.3809877204744704E+16</v>
      </c>
      <c r="X763" s="50">
        <f t="shared" si="144"/>
        <v>1.4353396667032131E+17</v>
      </c>
    </row>
    <row r="764" spans="1:24" x14ac:dyDescent="0.2">
      <c r="A764" s="54">
        <v>44650</v>
      </c>
      <c r="B764" s="12">
        <f t="shared" si="146"/>
        <v>7.772753620650879E+18</v>
      </c>
      <c r="C764" s="12">
        <f t="shared" si="145"/>
        <v>3.7013112479289958E+17</v>
      </c>
      <c r="M764" s="14">
        <f t="shared" si="147"/>
        <v>1.4500371064981966E+16</v>
      </c>
      <c r="X764" s="50">
        <f t="shared" si="144"/>
        <v>1.5071066500383738E+17</v>
      </c>
    </row>
    <row r="765" spans="1:24" x14ac:dyDescent="0.2">
      <c r="A765" s="54">
        <v>44651</v>
      </c>
      <c r="B765" s="12">
        <f t="shared" si="146"/>
        <v>8.1613913016834232E+18</v>
      </c>
      <c r="C765" s="12">
        <f t="shared" si="145"/>
        <v>3.8863768103254426E+17</v>
      </c>
      <c r="M765" s="14">
        <f t="shared" si="147"/>
        <v>1.522538961823104E+16</v>
      </c>
      <c r="X765" s="50">
        <f t="shared" si="144"/>
        <v>1.5824619825402925E+17</v>
      </c>
    </row>
    <row r="766" spans="1:24" x14ac:dyDescent="0.2">
      <c r="A766" s="54">
        <v>44652</v>
      </c>
      <c r="B766" s="12">
        <f t="shared" si="146"/>
        <v>8.5694608667675945E+18</v>
      </c>
      <c r="C766" s="12">
        <f t="shared" si="145"/>
        <v>4.0806956508417126E+17</v>
      </c>
      <c r="M766" s="14">
        <f t="shared" si="147"/>
        <v>1.5986659099142606E+16</v>
      </c>
      <c r="X766" s="50">
        <f t="shared" si="144"/>
        <v>1.6615850816673075E+17</v>
      </c>
    </row>
    <row r="767" spans="1:24" x14ac:dyDescent="0.2">
      <c r="A767" s="54">
        <v>44653</v>
      </c>
      <c r="B767" s="12">
        <f t="shared" si="146"/>
        <v>8.9979339101059748E+18</v>
      </c>
      <c r="C767" s="12">
        <f t="shared" si="145"/>
        <v>4.2847304333838029E+17</v>
      </c>
      <c r="M767" s="14">
        <f t="shared" si="147"/>
        <v>1.6785992054099764E+16</v>
      </c>
      <c r="X767" s="50">
        <f t="shared" si="144"/>
        <v>1.7446643357506733E+17</v>
      </c>
    </row>
    <row r="768" spans="1:24" x14ac:dyDescent="0.2">
      <c r="A768" s="54">
        <v>44654</v>
      </c>
      <c r="B768" s="12">
        <f t="shared" si="146"/>
        <v>9.4478306056112742E+18</v>
      </c>
      <c r="C768" s="12">
        <f t="shared" si="145"/>
        <v>4.4989669550529946E+17</v>
      </c>
      <c r="M768" s="14">
        <f t="shared" si="147"/>
        <v>1.7625291656804712E+16</v>
      </c>
      <c r="X768" s="50">
        <f t="shared" si="144"/>
        <v>1.8318975525382067E+17</v>
      </c>
    </row>
    <row r="769" spans="1:24" x14ac:dyDescent="0.2">
      <c r="A769" s="54">
        <v>44655</v>
      </c>
      <c r="B769" s="12">
        <f t="shared" si="146"/>
        <v>9.920222135891839E+18</v>
      </c>
      <c r="C769" s="12">
        <f t="shared" si="145"/>
        <v>4.7239153028056474E+17</v>
      </c>
      <c r="M769" s="14">
        <f t="shared" si="147"/>
        <v>1.850655623964498E+16</v>
      </c>
      <c r="X769" s="50">
        <f t="shared" si="144"/>
        <v>1.9234924301651171E+17</v>
      </c>
    </row>
    <row r="770" spans="1:24" x14ac:dyDescent="0.2">
      <c r="A770" s="54">
        <v>44656</v>
      </c>
      <c r="B770" s="12">
        <f t="shared" si="146"/>
        <v>1.0416233242686431E+19</v>
      </c>
      <c r="C770" s="12">
        <f t="shared" si="145"/>
        <v>4.9601110679459226E+17</v>
      </c>
      <c r="M770" s="14">
        <f t="shared" si="147"/>
        <v>1.9431884051627212E+16</v>
      </c>
      <c r="X770" s="50">
        <f t="shared" ref="X770:X782" si="148">SUM(M757:M770)</f>
        <v>2.0196670516733731E+17</v>
      </c>
    </row>
    <row r="771" spans="1:24" x14ac:dyDescent="0.2">
      <c r="A771" s="54">
        <v>44657</v>
      </c>
      <c r="B771" s="12">
        <f t="shared" si="146"/>
        <v>1.0937044904820752E+19</v>
      </c>
      <c r="C771" s="12">
        <f t="shared" si="145"/>
        <v>5.2081166213432115E+17</v>
      </c>
      <c r="M771" s="14">
        <f t="shared" si="147"/>
        <v>2.0403478254208564E+16</v>
      </c>
      <c r="X771" s="50">
        <f t="shared" si="148"/>
        <v>2.1206504042570416E+17</v>
      </c>
    </row>
    <row r="772" spans="1:24" x14ac:dyDescent="0.2">
      <c r="A772" s="54">
        <v>44658</v>
      </c>
      <c r="B772" s="12">
        <f t="shared" si="146"/>
        <v>1.1483897150061791E+19</v>
      </c>
      <c r="C772" s="12">
        <f t="shared" si="145"/>
        <v>5.4685224524103885E+17</v>
      </c>
      <c r="M772" s="14">
        <f t="shared" si="147"/>
        <v>2.1423652166919016E+16</v>
      </c>
      <c r="X772" s="50">
        <f t="shared" si="148"/>
        <v>2.2266829244698938E+17</v>
      </c>
    </row>
    <row r="773" spans="1:24" x14ac:dyDescent="0.2">
      <c r="A773" s="54">
        <v>44659</v>
      </c>
      <c r="B773" s="12">
        <f t="shared" si="146"/>
        <v>1.2058092007564882E+19</v>
      </c>
      <c r="C773" s="12">
        <f t="shared" si="145"/>
        <v>5.7419485750309069E+17</v>
      </c>
      <c r="M773" s="14">
        <f t="shared" si="147"/>
        <v>2.2494834775264976E+16</v>
      </c>
      <c r="X773" s="50">
        <f t="shared" si="148"/>
        <v>2.3380170706933888E+17</v>
      </c>
    </row>
    <row r="774" spans="1:24" x14ac:dyDescent="0.2">
      <c r="A774" s="54">
        <v>44660</v>
      </c>
      <c r="B774" s="12">
        <f t="shared" si="146"/>
        <v>1.2660996607943127E+19</v>
      </c>
      <c r="C774" s="12">
        <f t="shared" si="145"/>
        <v>6.0290460037824512E+17</v>
      </c>
      <c r="M774" s="14">
        <f t="shared" si="147"/>
        <v>2.361957651402824E+16</v>
      </c>
      <c r="X774" s="50">
        <f t="shared" si="148"/>
        <v>2.4549179242280589E+17</v>
      </c>
    </row>
    <row r="775" spans="1:24" x14ac:dyDescent="0.2">
      <c r="A775" s="54">
        <v>44661</v>
      </c>
      <c r="B775" s="12">
        <f t="shared" si="146"/>
        <v>1.3294046438340284E+19</v>
      </c>
      <c r="C775" s="12">
        <f t="shared" si="145"/>
        <v>6.3304983039715738E+17</v>
      </c>
      <c r="M775" s="14">
        <f t="shared" si="147"/>
        <v>2.4800555339729616E+16</v>
      </c>
      <c r="X775" s="50">
        <f t="shared" si="148"/>
        <v>2.5776638204394611E+17</v>
      </c>
    </row>
    <row r="776" spans="1:24" x14ac:dyDescent="0.2">
      <c r="A776" s="54">
        <v>44662</v>
      </c>
      <c r="B776" s="12">
        <f t="shared" si="146"/>
        <v>1.3958748760257298E+19</v>
      </c>
      <c r="C776" s="12">
        <f t="shared" si="145"/>
        <v>6.6470232191701402E+17</v>
      </c>
      <c r="M776" s="14">
        <f t="shared" si="147"/>
        <v>2.604058310671606E+16</v>
      </c>
      <c r="X776" s="50">
        <f t="shared" si="148"/>
        <v>2.7065470114614346E+17</v>
      </c>
    </row>
    <row r="777" spans="1:24" x14ac:dyDescent="0.2">
      <c r="A777" s="54">
        <v>44663</v>
      </c>
      <c r="B777" s="12">
        <f t="shared" si="146"/>
        <v>1.4656686198270165E+19</v>
      </c>
      <c r="C777" s="12">
        <f t="shared" si="145"/>
        <v>6.9793743801286656E+17</v>
      </c>
      <c r="M777" s="14">
        <f t="shared" si="147"/>
        <v>2.7342612262051944E+16</v>
      </c>
      <c r="X777" s="50">
        <f t="shared" si="148"/>
        <v>2.8418743620345069E+17</v>
      </c>
    </row>
    <row r="778" spans="1:24" x14ac:dyDescent="0.2">
      <c r="A778" s="54">
        <v>44664</v>
      </c>
      <c r="B778" s="12">
        <f t="shared" si="146"/>
        <v>1.5389520508183675E+19</v>
      </c>
      <c r="C778" s="12">
        <f t="shared" si="145"/>
        <v>7.3283430991350989E+17</v>
      </c>
      <c r="M778" s="14">
        <f t="shared" si="147"/>
        <v>2.8709742875154536E+16</v>
      </c>
      <c r="X778" s="50">
        <f t="shared" si="148"/>
        <v>2.9839680801362323E+17</v>
      </c>
    </row>
    <row r="779" spans="1:24" x14ac:dyDescent="0.2">
      <c r="A779" s="54">
        <v>44665</v>
      </c>
      <c r="B779" s="12">
        <f t="shared" si="146"/>
        <v>1.6158996533592859E+19</v>
      </c>
      <c r="C779" s="12">
        <f t="shared" si="145"/>
        <v>7.6947602540918374E+17</v>
      </c>
      <c r="M779" s="14">
        <f t="shared" si="147"/>
        <v>3.0145230018912256E+16</v>
      </c>
      <c r="X779" s="50">
        <f t="shared" si="148"/>
        <v>3.1331664841430438E+17</v>
      </c>
    </row>
    <row r="780" spans="1:24" x14ac:dyDescent="0.2">
      <c r="A780" s="54">
        <v>44666</v>
      </c>
      <c r="B780" s="12">
        <f t="shared" si="146"/>
        <v>1.6966946360272503E+19</v>
      </c>
      <c r="C780" s="12">
        <f t="shared" si="145"/>
        <v>8.0794982667964416E+17</v>
      </c>
      <c r="M780" s="14">
        <f t="shared" si="147"/>
        <v>3.1652491519857872E+16</v>
      </c>
      <c r="X780" s="50">
        <f t="shared" si="148"/>
        <v>3.2898248083501971E+17</v>
      </c>
    </row>
    <row r="781" spans="1:24" x14ac:dyDescent="0.2">
      <c r="A781" s="54">
        <v>44667</v>
      </c>
      <c r="B781" s="12">
        <f t="shared" si="146"/>
        <v>1.7815293678286129E+19</v>
      </c>
      <c r="C781" s="12">
        <f t="shared" si="145"/>
        <v>8.4834731801362637E+17</v>
      </c>
      <c r="M781" s="14">
        <f t="shared" si="147"/>
        <v>3.3235116095850704E+16</v>
      </c>
      <c r="X781" s="50">
        <f t="shared" si="148"/>
        <v>3.4543160487677069E+17</v>
      </c>
    </row>
    <row r="782" spans="1:24" x14ac:dyDescent="0.2">
      <c r="A782" s="54">
        <v>44668</v>
      </c>
      <c r="B782" s="12">
        <f t="shared" si="146"/>
        <v>1.8706058362200437E+19</v>
      </c>
      <c r="C782" s="12">
        <f t="shared" si="145"/>
        <v>8.9076468391430758E+17</v>
      </c>
      <c r="M782" s="14">
        <f t="shared" si="147"/>
        <v>3.4896871900643328E+16</v>
      </c>
      <c r="X782" s="50">
        <f t="shared" si="148"/>
        <v>3.6270318512060928E+17</v>
      </c>
    </row>
  </sheetData>
  <conditionalFormatting sqref="T3:AC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L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9ED2C-34D2-384E-BE01-146EFFDEF6F8}">
  <dimension ref="A2:A12"/>
  <sheetViews>
    <sheetView workbookViewId="0"/>
  </sheetViews>
  <sheetFormatPr baseColWidth="10" defaultRowHeight="16" x14ac:dyDescent="0.2"/>
  <sheetData>
    <row r="2" spans="1:1" x14ac:dyDescent="0.2">
      <c r="A2" t="s">
        <v>44</v>
      </c>
    </row>
    <row r="3" spans="1:1" x14ac:dyDescent="0.2">
      <c r="A3" s="20" t="s">
        <v>5</v>
      </c>
    </row>
    <row r="6" spans="1:1" x14ac:dyDescent="0.2">
      <c r="A6" t="s">
        <v>45</v>
      </c>
    </row>
    <row r="7" spans="1:1" x14ac:dyDescent="0.2">
      <c r="A7" s="20" t="s">
        <v>3</v>
      </c>
    </row>
    <row r="8" spans="1:1" x14ac:dyDescent="0.2">
      <c r="A8" s="20" t="s">
        <v>4</v>
      </c>
    </row>
    <row r="12" spans="1:1" x14ac:dyDescent="0.2">
      <c r="A12" s="20"/>
    </row>
  </sheetData>
  <hyperlinks>
    <hyperlink ref="A7" r:id="rId1" xr:uid="{02750C3D-BCE5-4A4C-B99D-40A1D2E61840}"/>
    <hyperlink ref="A8" r:id="rId2" xr:uid="{7EB7C0C6-9D26-5F4D-B0E4-4AC7F85D01E6}"/>
    <hyperlink ref="A3" r:id="rId3" xr:uid="{0B6A73CA-E840-6744-ABDB-8A2834E40BF5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In-sample (14 days)</vt:lpstr>
      <vt:lpstr>In-sample evaluation (14 days)</vt:lpstr>
      <vt:lpstr>In-sample (10 days)</vt:lpstr>
      <vt:lpstr>In-sample evaluation (10 days)</vt:lpstr>
      <vt:lpstr>In-sample (7 days)</vt:lpstr>
      <vt:lpstr>In-sample evaluation (7 days)</vt:lpstr>
      <vt:lpstr>Prediction (14 days)</vt:lpstr>
      <vt:lpstr>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Ritter</dc:creator>
  <cp:lastModifiedBy>Matthias Ritter</cp:lastModifiedBy>
  <dcterms:created xsi:type="dcterms:W3CDTF">2020-03-28T10:13:30Z</dcterms:created>
  <dcterms:modified xsi:type="dcterms:W3CDTF">2020-04-06T20:21:22Z</dcterms:modified>
</cp:coreProperties>
</file>