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3525" windowWidth="15330" windowHeight="7470" activeTab="0"/>
  </bookViews>
  <sheets>
    <sheet name="Erläuterung" sheetId="1" r:id="rId1"/>
    <sheet name="Daten" sheetId="2" state="hidden" r:id="rId2"/>
    <sheet name="Modell" sheetId="3" state="hidden" r:id="rId3"/>
    <sheet name="Report" sheetId="4" state="hidden" r:id="rId4"/>
  </sheets>
  <definedNames>
    <definedName name="a_1">'Modell'!$B$32:$F$32</definedName>
    <definedName name="a_2">'Modell'!$B$33:$F$33</definedName>
    <definedName name="a_3">'Modell'!$B$34:$F$34</definedName>
    <definedName name="a_4">'Modell'!$B$35:$F$35</definedName>
    <definedName name="a_5">'Modell'!$B$36:$F$36</definedName>
    <definedName name="a_6">'Modell'!$B$37:$F$37</definedName>
    <definedName name="a_7">'Modell'!$B$38:$F$38</definedName>
    <definedName name="Ax">'Modell'!$H$31</definedName>
    <definedName name="Ax_E">'Modell'!$H$36:$H$38</definedName>
    <definedName name="Ax_GE">'Modell'!$H$34:$H$35</definedName>
    <definedName name="Ax_LE">'Modell'!$H$32:$H$33</definedName>
    <definedName name="b_E">'Modell'!$J$36:$J$38</definedName>
    <definedName name="b_GE">'Modell'!$J$34:$J$35</definedName>
    <definedName name="b_LE">'Modell'!$J$32:$J$33</definedName>
    <definedName name="Einkommensbeitrag">'Modell'!$B$3:$F$3</definedName>
    <definedName name="Gewicht_1">'Modell'!$B$5</definedName>
    <definedName name="gewichtete_ZF">'Modell'!$B$9</definedName>
    <definedName name="lssolver_est" localSheetId="2" hidden="1">2</definedName>
    <definedName name="lssolver_itr" localSheetId="2" hidden="1">0</definedName>
    <definedName name="lssolver_neg" localSheetId="2" hidden="1">0</definedName>
    <definedName name="lssolver_piv" localSheetId="2" hidden="1">0</definedName>
    <definedName name="lssolver_pre" localSheetId="2" hidden="1">0</definedName>
    <definedName name="lssolver_red" localSheetId="2" hidden="1">0</definedName>
    <definedName name="lssolver_rep" localSheetId="2" hidden="1">2</definedName>
    <definedName name="lssolver_scl" localSheetId="2" hidden="1">0</definedName>
    <definedName name="lssolver_sho" localSheetId="2" hidden="1">2</definedName>
    <definedName name="lssolver_sol" localSheetId="2" hidden="1">0</definedName>
    <definedName name="lssolver_tim" localSheetId="2" hidden="1">0</definedName>
    <definedName name="lssolver_tol" localSheetId="2" hidden="1">0</definedName>
    <definedName name="M_Parameter">'Modell'!$B$26</definedName>
    <definedName name="Massnahmen">'Daten'!$A$6</definedName>
    <definedName name="Matrix_A">'Modell'!$B$32:$F$38</definedName>
    <definedName name="Obergrenzen">'Modell'!$B$30:$F$30</definedName>
    <definedName name="ParaLoesung1">'Modell'!$B$12:$F$12</definedName>
    <definedName name="ParaLoesung10">'Modell'!$B$21:$F$21</definedName>
    <definedName name="ParaLoesung11">'Modell'!$B$22:$F$22</definedName>
    <definedName name="ParaLoesung2">'Modell'!$B$13:$F$13</definedName>
    <definedName name="ParaLoesung3">'Modell'!$B$14:$F$14</definedName>
    <definedName name="ParaLoesung4">'Modell'!$B$15:$F$15</definedName>
    <definedName name="ParaLoesung5">'Modell'!$B$16:$F$16</definedName>
    <definedName name="ParaLoesung6">'Modell'!$B$17:$F$17</definedName>
    <definedName name="ParaLoesung7">'Modell'!$B$18:$F$18</definedName>
    <definedName name="ParaLoesung8">'Modell'!$B$19:$F$19</definedName>
    <definedName name="ParaLoesung9">'Modell'!$B$20:$F$20</definedName>
    <definedName name="ParaLoesungen">'Modell'!$A$11:$F$22</definedName>
    <definedName name="Parameter">'Modell'!$A$12:$A$22</definedName>
    <definedName name="Parameter_Rest">'Modell'!$A$14:$A$22</definedName>
    <definedName name="Parameter0">'Modell'!$A$12</definedName>
    <definedName name="Parameter1">'Modell'!$A$13</definedName>
    <definedName name="ProdRepAnchor">'Report'!$B$10</definedName>
    <definedName name="qpsolver_itr" localSheetId="2" hidden="1">100</definedName>
    <definedName name="qpsolver_lin" localSheetId="2" hidden="1">1</definedName>
    <definedName name="qpsolver_neg" localSheetId="2" hidden="1">0</definedName>
    <definedName name="qpsolver_piv" localSheetId="2" hidden="1">0.000001</definedName>
    <definedName name="qpsolver_pre" localSheetId="2" hidden="1">0.000001</definedName>
    <definedName name="qpsolver_red" localSheetId="2" hidden="1">0.000001</definedName>
    <definedName name="qpsolver_rep" localSheetId="2" hidden="1">2</definedName>
    <definedName name="qpsolver_scl" localSheetId="2" hidden="1">2</definedName>
    <definedName name="qpsolver_sho" localSheetId="2" hidden="1">2</definedName>
    <definedName name="qpsolver_tim" localSheetId="2" hidden="1">100</definedName>
    <definedName name="qpsolver_tol" localSheetId="2" hidden="1">0.05</definedName>
    <definedName name="ResRepAnchor">'Report'!$I$10</definedName>
    <definedName name="RHS_Parameter">'Modell'!$B$27</definedName>
    <definedName name="solver_adj" localSheetId="2" hidden="1">'Modell'!$B$29:$F$29</definedName>
    <definedName name="solver_cvg" localSheetId="0" hidden="1">0.0001</definedName>
    <definedName name="solver_cvg" localSheetId="2" hidden="1">0.0001</definedName>
    <definedName name="solver_drv" localSheetId="0" hidden="1">1</definedName>
    <definedName name="solver_drv" localSheetId="2" hidden="1">1</definedName>
    <definedName name="solver_eng" localSheetId="0" hidden="1">1</definedName>
    <definedName name="solver_eng" localSheetId="2" hidden="1">2</definedName>
    <definedName name="solver_est" localSheetId="0" hidden="1">1</definedName>
    <definedName name="solver_est" localSheetId="2" hidden="1">1</definedName>
    <definedName name="solver_ibd" localSheetId="0" hidden="1">2</definedName>
    <definedName name="solver_ibd" localSheetId="2" hidden="1">2</definedName>
    <definedName name="solver_itr" localSheetId="0" hidden="1">100</definedName>
    <definedName name="solver_itr" localSheetId="2" hidden="1">100</definedName>
    <definedName name="solver_lhs1" localSheetId="0" hidden="1">'Erläuterung'!$B$17:$B$21</definedName>
    <definedName name="solver_lhs1" localSheetId="2" hidden="1">'Modell'!$H$32:$H$33</definedName>
    <definedName name="solver_lhs2" localSheetId="0" hidden="1">'Erläuterung'!$B$7:$H$7</definedName>
    <definedName name="solver_lhs2" localSheetId="2" hidden="1">'Modell'!$H$34:$H$35</definedName>
    <definedName name="solver_lhs3" localSheetId="0" hidden="1">'Erläuterung'!$B$7:$H$7</definedName>
    <definedName name="solver_lhs3" localSheetId="2" hidden="1">'Modell'!$H$36:$H$38</definedName>
    <definedName name="solver_lhs4" localSheetId="2" hidden="1">'Modell'!$B$29:$F$29</definedName>
    <definedName name="solver_lhs5" localSheetId="2" hidden="1">'Modell'!$B$29:$F$29</definedName>
    <definedName name="solver_lhs6" localSheetId="2" hidden="1">'Modell'!$H$37:$H$38</definedName>
    <definedName name="solver_lin" localSheetId="0" hidden="1">2</definedName>
    <definedName name="solver_lin" localSheetId="2" hidden="1">1</definedName>
    <definedName name="solver_lva" localSheetId="0" hidden="1">2</definedName>
    <definedName name="solver_lva" localSheetId="2" hidden="1">2</definedName>
    <definedName name="solver_mip" localSheetId="0" hidden="1">5000</definedName>
    <definedName name="solver_mip" localSheetId="2" hidden="1">1000</definedName>
    <definedName name="solver_mni" localSheetId="0" hidden="1">30</definedName>
    <definedName name="solver_mni" localSheetId="2" hidden="1">30</definedName>
    <definedName name="solver_mrt" localSheetId="0" hidden="1">0.075</definedName>
    <definedName name="solver_mrt" localSheetId="2" hidden="1">0.075</definedName>
    <definedName name="solver_neg" localSheetId="0" hidden="1">2</definedName>
    <definedName name="solver_neg" localSheetId="2" hidden="1">1</definedName>
    <definedName name="solver_nod" localSheetId="0" hidden="1">5000</definedName>
    <definedName name="solver_nod" localSheetId="2" hidden="1">1000</definedName>
    <definedName name="solver_num" localSheetId="0" hidden="1">0</definedName>
    <definedName name="solver_num" localSheetId="2" hidden="1">5</definedName>
    <definedName name="solver_nwt" localSheetId="0" hidden="1">1</definedName>
    <definedName name="solver_nwt" localSheetId="2" hidden="1">1</definedName>
    <definedName name="solver_ofx" localSheetId="0" hidden="1">2</definedName>
    <definedName name="solver_ofx" localSheetId="2" hidden="1">2</definedName>
    <definedName name="solver_opt" localSheetId="2" hidden="1">'Modell'!$B$9</definedName>
    <definedName name="solver_piv" localSheetId="0" hidden="1">0.000001</definedName>
    <definedName name="solver_piv" localSheetId="2" hidden="1">0.000001</definedName>
    <definedName name="solver_pre" localSheetId="0" hidden="1">0.000001</definedName>
    <definedName name="solver_pre" localSheetId="2" hidden="1">0.000001</definedName>
    <definedName name="solver_pro" localSheetId="0" hidden="1">2</definedName>
    <definedName name="solver_pro" localSheetId="2" hidden="1">2</definedName>
    <definedName name="solver_rbv" localSheetId="0" hidden="1">1</definedName>
    <definedName name="solver_rbv" localSheetId="2" hidden="1">1</definedName>
    <definedName name="solver_red" localSheetId="0" hidden="1">0.000001</definedName>
    <definedName name="solver_red" localSheetId="2" hidden="1">0.000001</definedName>
    <definedName name="solver_rel1" localSheetId="0" hidden="1">1</definedName>
    <definedName name="solver_rel1" localSheetId="2" hidden="1">1</definedName>
    <definedName name="solver_rel2" localSheetId="0" hidden="1">1</definedName>
    <definedName name="solver_rel2" localSheetId="2" hidden="1">3</definedName>
    <definedName name="solver_rel3" localSheetId="0" hidden="1">3</definedName>
    <definedName name="solver_rel3" localSheetId="2" hidden="1">2</definedName>
    <definedName name="solver_rel4" localSheetId="2" hidden="1">1</definedName>
    <definedName name="solver_rel5" localSheetId="2" hidden="1">3</definedName>
    <definedName name="solver_rel6" localSheetId="2" hidden="1">2</definedName>
    <definedName name="solver_reo" localSheetId="0" hidden="1">2</definedName>
    <definedName name="solver_reo" localSheetId="2" hidden="1">2</definedName>
    <definedName name="solver_rep" localSheetId="0" hidden="1">2</definedName>
    <definedName name="solver_rep" localSheetId="2" hidden="1">2</definedName>
    <definedName name="solver_rhs1" localSheetId="0" hidden="1">'Erläuterung'!$D$17:$D$21</definedName>
    <definedName name="solver_rhs1" localSheetId="2" hidden="1">'Modell'!$J$32:$J$33</definedName>
    <definedName name="solver_rhs2" localSheetId="0" hidden="1">'Erläuterung'!$B$9:$H$9</definedName>
    <definedName name="solver_rhs2" localSheetId="2" hidden="1">'Modell'!$J$34:$J$35</definedName>
    <definedName name="solver_rhs3" localSheetId="0" hidden="1">'Erläuterung'!$B$5:$H$5</definedName>
    <definedName name="solver_rhs3" localSheetId="2" hidden="1">'Modell'!$J$36:$J$38</definedName>
    <definedName name="solver_rhs4" localSheetId="2" hidden="1">'Modell'!$B$30:$F$30</definedName>
    <definedName name="solver_rhs5" localSheetId="2" hidden="1">'Modell'!$B$31:$F$31</definedName>
    <definedName name="solver_rhs6" localSheetId="2" hidden="1">'Modell'!$J$37:$J$38</definedName>
    <definedName name="solver_rlx" localSheetId="0" hidden="1">2</definedName>
    <definedName name="solver_rlx" localSheetId="2" hidden="1">2</definedName>
    <definedName name="solver_scl" localSheetId="0" hidden="1">2</definedName>
    <definedName name="solver_scl" localSheetId="2" hidden="1">2</definedName>
    <definedName name="solver_sho" localSheetId="0" hidden="1">2</definedName>
    <definedName name="solver_sho" localSheetId="2" hidden="1">2</definedName>
    <definedName name="solver_ssz" localSheetId="0" hidden="1">100</definedName>
    <definedName name="solver_ssz" localSheetId="2" hidden="1">100</definedName>
    <definedName name="solver_std" localSheetId="0" hidden="1">1</definedName>
    <definedName name="solver_std" localSheetId="2" hidden="1">0</definedName>
    <definedName name="solver_tim" localSheetId="0" hidden="1">100</definedName>
    <definedName name="solver_tim" localSheetId="2" hidden="1">100</definedName>
    <definedName name="solver_tol" localSheetId="0" hidden="1">0.0005</definedName>
    <definedName name="solver_tol" localSheetId="2" hidden="1">0.05</definedName>
    <definedName name="solver_typ" localSheetId="0" hidden="1">1</definedName>
    <definedName name="solver_typ" localSheetId="2" hidden="1">1</definedName>
    <definedName name="solver_val" localSheetId="0" hidden="1">0</definedName>
    <definedName name="solver_val" localSheetId="2" hidden="1">0</definedName>
    <definedName name="solver_ver" localSheetId="0" hidden="1">2</definedName>
    <definedName name="solver_ver" localSheetId="2" hidden="1">2</definedName>
    <definedName name="sssolver_cvg" localSheetId="2" hidden="1">0.0001</definedName>
    <definedName name="sssolver_drv" localSheetId="2" hidden="1">1</definedName>
    <definedName name="sssolver_est" localSheetId="2" hidden="1">1</definedName>
    <definedName name="sssolver_itr" localSheetId="2" hidden="1">100</definedName>
    <definedName name="sssolver_lin" localSheetId="2" hidden="1">2</definedName>
    <definedName name="sssolver_neg" localSheetId="2" hidden="1">0</definedName>
    <definedName name="sssolver_nwt" localSheetId="2" hidden="1">1</definedName>
    <definedName name="sssolver_pre" localSheetId="2" hidden="1">0.000001</definedName>
    <definedName name="sssolver_rep" localSheetId="2" hidden="1">2</definedName>
    <definedName name="sssolver_scl" localSheetId="2" hidden="1">2</definedName>
    <definedName name="sssolver_sho" localSheetId="2" hidden="1">2</definedName>
    <definedName name="sssolver_tim" localSheetId="2" hidden="1">100</definedName>
    <definedName name="sssolver_tol" localSheetId="2" hidden="1">0.05</definedName>
    <definedName name="Untergrenzen">'Modell'!$B$31:$F$31</definedName>
    <definedName name="x">'Modell'!$B$29:$F$29</definedName>
    <definedName name="ZF_Parameter">'Modell'!$B$8</definedName>
    <definedName name="Ziel1">'Modell'!$B$4</definedName>
    <definedName name="Ziel1_Beitrag">'Modell'!$B$3:$F$3</definedName>
    <definedName name="Ziel2">'Modell'!$B$7</definedName>
    <definedName name="Ziel2_Beitrag">'Modell'!$B$6:$F$6</definedName>
  </definedNames>
  <calcPr fullCalcOnLoad="1"/>
</workbook>
</file>

<file path=xl/sharedStrings.xml><?xml version="1.0" encoding="utf-8"?>
<sst xmlns="http://schemas.openxmlformats.org/spreadsheetml/2006/main" count="110" uniqueCount="66">
  <si>
    <t>MachineHrs</t>
  </si>
  <si>
    <t>OakFt</t>
  </si>
  <si>
    <t>CherryFt</t>
  </si>
  <si>
    <t>Resource</t>
  </si>
  <si>
    <t>SrLaborHrs</t>
  </si>
  <si>
    <t>JrLaborHrs</t>
  </si>
  <si>
    <t>Product code</t>
  </si>
  <si>
    <t>Description</t>
  </si>
  <si>
    <t>Cherry rocking chair</t>
  </si>
  <si>
    <t>Oak coffee table</t>
  </si>
  <si>
    <t>Used</t>
  </si>
  <si>
    <t>Available</t>
  </si>
  <si>
    <t>Monetary summary</t>
  </si>
  <si>
    <t>Total revenue</t>
  </si>
  <si>
    <t>Total cost</t>
  </si>
  <si>
    <t>Total profit</t>
  </si>
  <si>
    <t>Optimal product mix</t>
  </si>
  <si>
    <t>Product data</t>
  </si>
  <si>
    <t>Units produced</t>
  </si>
  <si>
    <t>Revenue</t>
  </si>
  <si>
    <t>Cost</t>
  </si>
  <si>
    <t>Profit</t>
  </si>
  <si>
    <t>Resource data</t>
  </si>
  <si>
    <t>Left over</t>
  </si>
  <si>
    <t>Oak rocking chair</t>
  </si>
  <si>
    <t>Oak dining table</t>
  </si>
  <si>
    <t>Budgetgestaltung</t>
  </si>
  <si>
    <t>B</t>
  </si>
  <si>
    <t>V</t>
  </si>
  <si>
    <t>U</t>
  </si>
  <si>
    <t>I</t>
  </si>
  <si>
    <t>Einkommensbeitrag</t>
  </si>
  <si>
    <t xml:space="preserve">Gewicht_1       </t>
  </si>
  <si>
    <t>Umweltbeitrag</t>
  </si>
  <si>
    <t>Gewicht_2     c:</t>
  </si>
  <si>
    <t>gewichtete ZF</t>
  </si>
  <si>
    <t>Anfangwert und Schrittweite der Parametrisierung setzen!</t>
  </si>
  <si>
    <t>Parameter</t>
  </si>
  <si>
    <t>a:</t>
  </si>
  <si>
    <t>b:</t>
  </si>
  <si>
    <t>x'</t>
  </si>
  <si>
    <t>Obergrenzen</t>
  </si>
  <si>
    <t>Untergrenzen</t>
  </si>
  <si>
    <t>NB1</t>
  </si>
  <si>
    <t>NB2</t>
  </si>
  <si>
    <t>NB3</t>
  </si>
  <si>
    <t>&gt;=</t>
  </si>
  <si>
    <t>NB4</t>
  </si>
  <si>
    <t>NB5</t>
  </si>
  <si>
    <t>NB6</t>
  </si>
  <si>
    <t>Code</t>
  </si>
  <si>
    <t>Beschreibung</t>
  </si>
  <si>
    <t xml:space="preserve"> =</t>
  </si>
  <si>
    <t>MaximalBudget</t>
  </si>
  <si>
    <t>MinimalBudget</t>
  </si>
  <si>
    <t>Gesamtbudget</t>
  </si>
  <si>
    <t>Nutzung</t>
  </si>
  <si>
    <t>b</t>
  </si>
  <si>
    <t>A</t>
  </si>
  <si>
    <t>A * x</t>
  </si>
  <si>
    <t>Ziel1</t>
  </si>
  <si>
    <t>Ziel2</t>
  </si>
  <si>
    <t>Daten für die politischen Maßnahmen:</t>
  </si>
  <si>
    <t xml:space="preserve">in A12:A13: </t>
  </si>
  <si>
    <t>&lt;=</t>
  </si>
  <si>
    <t>keine Lsg.</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</si>
</sst>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0;\-&quot;$&quot;#,##0.0"/>
    <numFmt numFmtId="174" formatCode="&quot;$&quot;#,##0.00;\-&quot;$&quot;#,##0.00"/>
    <numFmt numFmtId="175" formatCode="0.0"/>
    <numFmt numFmtId="176" formatCode="m/d/yyyy"/>
    <numFmt numFmtId="177" formatCode="#,##0.00\ &quot;DM&quot;;\-#,##0.00\ &quot;DM&quot;"/>
  </numFmts>
  <fonts count="47">
    <font>
      <sz val="10"/>
      <name val="Arial"/>
      <family val="0"/>
    </font>
    <font>
      <b/>
      <sz val="10"/>
      <name val="Arial"/>
      <family val="2"/>
    </font>
    <font>
      <b/>
      <sz val="12"/>
      <name val="Arial"/>
      <family val="2"/>
    </font>
    <font>
      <b/>
      <i/>
      <sz val="8"/>
      <name val="Helv"/>
      <family val="0"/>
    </font>
    <font>
      <b/>
      <sz val="8"/>
      <color indexed="56"/>
      <name val="Helv"/>
      <family val="0"/>
    </font>
    <font>
      <b/>
      <sz val="8"/>
      <name val="Helv"/>
      <family val="0"/>
    </font>
    <font>
      <sz val="10"/>
      <color indexed="10"/>
      <name val="Arial"/>
      <family val="2"/>
    </font>
    <font>
      <sz val="10"/>
      <color indexed="56"/>
      <name val="Arial"/>
      <family val="2"/>
    </font>
    <font>
      <sz val="10"/>
      <color indexed="8"/>
      <name val="Arial"/>
      <family val="2"/>
    </font>
    <font>
      <sz val="9.2"/>
      <color indexed="8"/>
      <name val="Arial"/>
      <family val="2"/>
    </font>
    <font>
      <sz val="8.75"/>
      <color indexed="8"/>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b/>
      <sz val="8.75"/>
      <color indexed="8"/>
      <name val="Arial"/>
      <family val="2"/>
    </font>
    <font>
      <b/>
      <sz val="10.5"/>
      <color indexed="8"/>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44"/>
        <bgColor indexed="64"/>
      </patternFill>
    </fill>
    <fill>
      <patternFill patternType="solid">
        <fgColor indexed="43"/>
        <bgColor indexed="64"/>
      </patternFill>
    </fill>
    <fill>
      <patternFill patternType="solid">
        <fgColor indexed="42"/>
        <bgColor indexed="64"/>
      </patternFill>
    </fill>
    <fill>
      <patternFill patternType="solid">
        <fgColor indexed="22"/>
        <bgColor indexed="64"/>
      </patternFill>
    </fill>
    <fill>
      <patternFill patternType="solid">
        <fgColor indexed="41"/>
        <bgColor indexed="64"/>
      </patternFill>
    </fill>
    <fill>
      <patternFill patternType="solid">
        <fgColor indexed="50"/>
        <bgColor indexed="64"/>
      </patternFill>
    </fill>
  </fills>
  <borders count="2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ck">
        <color indexed="18"/>
      </left>
      <right>
        <color indexed="63"/>
      </right>
      <top style="thick">
        <color indexed="18"/>
      </top>
      <bottom>
        <color indexed="63"/>
      </bottom>
    </border>
    <border>
      <left>
        <color indexed="63"/>
      </left>
      <right>
        <color indexed="63"/>
      </right>
      <top style="thick">
        <color indexed="18"/>
      </top>
      <bottom style="thick">
        <color indexed="16"/>
      </bottom>
    </border>
    <border>
      <left>
        <color indexed="63"/>
      </left>
      <right>
        <color indexed="63"/>
      </right>
      <top style="thick">
        <color indexed="18"/>
      </top>
      <bottom style="thin">
        <color indexed="18"/>
      </bottom>
    </border>
    <border>
      <left style="thick">
        <color indexed="18"/>
      </left>
      <right>
        <color indexed="63"/>
      </right>
      <top>
        <color indexed="63"/>
      </top>
      <bottom style="thick">
        <color indexed="18"/>
      </bottom>
    </border>
    <border>
      <left style="thick">
        <color indexed="16"/>
      </left>
      <right style="thick">
        <color indexed="16"/>
      </right>
      <top style="thick">
        <color indexed="16"/>
      </top>
      <bottom>
        <color indexed="63"/>
      </bottom>
    </border>
    <border>
      <left>
        <color indexed="63"/>
      </left>
      <right>
        <color indexed="63"/>
      </right>
      <top>
        <color indexed="63"/>
      </top>
      <bottom style="thick">
        <color indexed="18"/>
      </bottom>
    </border>
    <border>
      <left style="thick">
        <color indexed="10"/>
      </left>
      <right style="thick">
        <color indexed="10"/>
      </right>
      <top style="thick">
        <color indexed="10"/>
      </top>
      <bottom style="thick">
        <color indexed="10"/>
      </bottom>
    </border>
    <border>
      <left style="thick">
        <color indexed="18"/>
      </left>
      <right style="thick">
        <color indexed="16"/>
      </right>
      <top style="thick">
        <color indexed="18"/>
      </top>
      <bottom style="thick">
        <color indexed="18"/>
      </bottom>
    </border>
    <border>
      <left style="thick">
        <color indexed="16"/>
      </left>
      <right style="thick">
        <color indexed="16"/>
      </right>
      <top>
        <color indexed="63"/>
      </top>
      <bottom style="thick">
        <color indexed="18"/>
      </bottom>
    </border>
    <border>
      <left style="thin"/>
      <right style="thin"/>
      <top style="thin"/>
      <bottom style="thin"/>
    </border>
    <border>
      <left style="thick">
        <color indexed="17"/>
      </left>
      <right>
        <color indexed="63"/>
      </right>
      <top style="thick">
        <color indexed="17"/>
      </top>
      <bottom style="thick">
        <color indexed="17"/>
      </bottom>
    </border>
    <border>
      <left>
        <color indexed="63"/>
      </left>
      <right>
        <color indexed="63"/>
      </right>
      <top style="thick">
        <color indexed="17"/>
      </top>
      <bottom style="thick">
        <color indexed="17"/>
      </bottom>
    </border>
    <border>
      <left>
        <color indexed="63"/>
      </left>
      <right>
        <color indexed="63"/>
      </right>
      <top style="thick">
        <color indexed="18"/>
      </top>
      <bottom>
        <color indexed="63"/>
      </bottom>
    </border>
    <border>
      <left style="thick">
        <color indexed="18"/>
      </left>
      <right>
        <color indexed="63"/>
      </right>
      <top>
        <color indexed="63"/>
      </top>
      <bottom>
        <color indexed="63"/>
      </bottom>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6"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34" fillId="27" borderId="2" applyNumberFormat="0" applyAlignment="0" applyProtection="0"/>
    <xf numFmtId="0" fontId="35" fillId="0" borderId="3" applyNumberFormat="0" applyFill="0" applyAlignment="0" applyProtection="0"/>
    <xf numFmtId="0" fontId="36" fillId="0" borderId="0" applyNumberFormat="0" applyFill="0" applyBorder="0" applyAlignment="0" applyProtection="0"/>
    <xf numFmtId="0" fontId="37" fillId="28" borderId="0" applyNumberFormat="0" applyBorder="0" applyAlignment="0" applyProtection="0"/>
    <xf numFmtId="0" fontId="38"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9" fillId="31" borderId="0" applyNumberFormat="0" applyBorder="0" applyAlignment="0" applyProtection="0"/>
    <xf numFmtId="0" fontId="40" fillId="0" borderId="0" applyNumberForma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45" fillId="0" borderId="0" applyNumberFormat="0" applyFill="0" applyBorder="0" applyAlignment="0" applyProtection="0"/>
    <xf numFmtId="0" fontId="46" fillId="32" borderId="9" applyNumberFormat="0" applyAlignment="0" applyProtection="0"/>
  </cellStyleXfs>
  <cellXfs count="47">
    <xf numFmtId="0" fontId="0" fillId="0" borderId="0" xfId="0" applyAlignment="1">
      <alignment/>
    </xf>
    <xf numFmtId="0" fontId="1" fillId="0" borderId="0" xfId="0" applyFont="1" applyAlignment="1">
      <alignment/>
    </xf>
    <xf numFmtId="0" fontId="0" fillId="0" borderId="0" xfId="0" applyAlignment="1">
      <alignment horizontal="right"/>
    </xf>
    <xf numFmtId="0" fontId="0" fillId="0" borderId="0" xfId="0" applyAlignment="1">
      <alignment horizontal="left"/>
    </xf>
    <xf numFmtId="0" fontId="0" fillId="33" borderId="0" xfId="0" applyFill="1" applyAlignment="1">
      <alignment/>
    </xf>
    <xf numFmtId="0" fontId="2" fillId="33" borderId="0" xfId="0" applyFont="1" applyFill="1" applyAlignment="1">
      <alignment/>
    </xf>
    <xf numFmtId="0" fontId="1" fillId="33" borderId="0" xfId="0" applyFont="1" applyFill="1" applyAlignment="1">
      <alignment/>
    </xf>
    <xf numFmtId="172" fontId="0" fillId="33" borderId="0" xfId="0" applyNumberFormat="1" applyFill="1" applyAlignment="1">
      <alignment/>
    </xf>
    <xf numFmtId="0" fontId="0" fillId="33" borderId="0" xfId="0" applyFill="1" applyAlignment="1">
      <alignment horizontal="right"/>
    </xf>
    <xf numFmtId="0" fontId="0" fillId="33" borderId="0" xfId="0" applyFill="1" applyAlignment="1">
      <alignment horizontal="left"/>
    </xf>
    <xf numFmtId="0" fontId="0" fillId="34" borderId="0" xfId="0" applyFill="1" applyAlignment="1">
      <alignment/>
    </xf>
    <xf numFmtId="0" fontId="0" fillId="35" borderId="0" xfId="0" applyFill="1" applyAlignment="1">
      <alignment/>
    </xf>
    <xf numFmtId="175" fontId="0" fillId="33" borderId="0" xfId="0" applyNumberFormat="1" applyFill="1" applyAlignment="1">
      <alignment/>
    </xf>
    <xf numFmtId="0" fontId="3" fillId="0" borderId="0" xfId="0" applyFont="1" applyAlignment="1">
      <alignment horizontal="right"/>
    </xf>
    <xf numFmtId="0" fontId="3" fillId="0" borderId="10" xfId="0" applyFont="1" applyBorder="1" applyAlignment="1" applyProtection="1">
      <alignment horizontal="right"/>
      <protection locked="0"/>
    </xf>
    <xf numFmtId="0" fontId="0" fillId="0" borderId="11" xfId="0" applyNumberFormat="1" applyFill="1" applyBorder="1" applyAlignment="1" applyProtection="1">
      <alignment/>
      <protection locked="0"/>
    </xf>
    <xf numFmtId="0" fontId="0" fillId="0" borderId="12" xfId="0" applyNumberFormat="1" applyFill="1" applyBorder="1" applyAlignment="1" applyProtection="1">
      <alignment/>
      <protection locked="0"/>
    </xf>
    <xf numFmtId="0" fontId="3" fillId="0" borderId="13" xfId="0" applyNumberFormat="1" applyFont="1" applyFill="1" applyBorder="1" applyAlignment="1">
      <alignment horizontal="right"/>
    </xf>
    <xf numFmtId="0" fontId="4" fillId="0" borderId="14" xfId="0" applyNumberFormat="1" applyFont="1" applyFill="1" applyBorder="1" applyAlignment="1">
      <alignment/>
    </xf>
    <xf numFmtId="177" fontId="5" fillId="0" borderId="15" xfId="0" applyNumberFormat="1" applyFont="1" applyFill="1" applyBorder="1" applyAlignment="1">
      <alignment/>
    </xf>
    <xf numFmtId="0" fontId="6" fillId="0" borderId="0" xfId="0" applyFont="1" applyAlignment="1">
      <alignment horizontal="right"/>
    </xf>
    <xf numFmtId="0" fontId="0" fillId="0" borderId="16" xfId="0" applyBorder="1" applyAlignment="1" applyProtection="1">
      <alignment horizontal="center"/>
      <protection locked="0"/>
    </xf>
    <xf numFmtId="0" fontId="0" fillId="0" borderId="0" xfId="0" applyAlignment="1">
      <alignment/>
    </xf>
    <xf numFmtId="0" fontId="0" fillId="0" borderId="0" xfId="0" applyNumberFormat="1" applyFill="1" applyBorder="1" applyAlignment="1" applyProtection="1">
      <alignment/>
      <protection locked="0"/>
    </xf>
    <xf numFmtId="0" fontId="0" fillId="35" borderId="16" xfId="0" applyFill="1" applyBorder="1" applyAlignment="1">
      <alignment horizontal="center"/>
    </xf>
    <xf numFmtId="0" fontId="3" fillId="0" borderId="17" xfId="0" applyNumberFormat="1" applyFont="1" applyFill="1" applyBorder="1" applyAlignment="1">
      <alignment horizontal="right"/>
    </xf>
    <xf numFmtId="0" fontId="4" fillId="0" borderId="18" xfId="0" applyNumberFormat="1" applyFont="1" applyFill="1" applyBorder="1" applyAlignment="1">
      <alignment/>
    </xf>
    <xf numFmtId="0" fontId="3" fillId="0" borderId="0" xfId="0" applyFont="1" applyAlignment="1">
      <alignment/>
    </xf>
    <xf numFmtId="0" fontId="0" fillId="35" borderId="0" xfId="0" applyFill="1" applyAlignment="1">
      <alignment horizontal="center"/>
    </xf>
    <xf numFmtId="0" fontId="0" fillId="35" borderId="19" xfId="0" applyFont="1" applyFill="1" applyBorder="1" applyAlignment="1">
      <alignment horizontal="left"/>
    </xf>
    <xf numFmtId="175" fontId="7" fillId="0" borderId="20" xfId="0" applyNumberFormat="1" applyFont="1" applyBorder="1" applyAlignment="1" applyProtection="1">
      <alignment horizontal="right"/>
      <protection locked="0"/>
    </xf>
    <xf numFmtId="175" fontId="7" fillId="0" borderId="21" xfId="0" applyNumberFormat="1" applyFont="1" applyBorder="1" applyAlignment="1" applyProtection="1">
      <alignment horizontal="right"/>
      <protection locked="0"/>
    </xf>
    <xf numFmtId="0" fontId="0" fillId="0" borderId="10" xfId="0" applyFill="1" applyBorder="1" applyAlignment="1" applyProtection="1">
      <alignment horizontal="right"/>
      <protection locked="0"/>
    </xf>
    <xf numFmtId="0" fontId="0" fillId="0" borderId="22" xfId="0" applyFill="1" applyBorder="1" applyAlignment="1" applyProtection="1">
      <alignment horizontal="right"/>
      <protection locked="0"/>
    </xf>
    <xf numFmtId="0" fontId="0" fillId="0" borderId="23" xfId="0" applyFill="1" applyBorder="1" applyAlignment="1" applyProtection="1">
      <alignment horizontal="right"/>
      <protection locked="0"/>
    </xf>
    <xf numFmtId="0" fontId="0" fillId="0" borderId="0" xfId="0" applyFill="1" applyBorder="1" applyAlignment="1" applyProtection="1">
      <alignment horizontal="right"/>
      <protection locked="0"/>
    </xf>
    <xf numFmtId="0" fontId="0" fillId="36" borderId="0" xfId="0" applyFill="1" applyAlignment="1">
      <alignment horizontal="center"/>
    </xf>
    <xf numFmtId="0" fontId="0" fillId="37" borderId="0" xfId="0" applyNumberFormat="1" applyFill="1" applyAlignment="1">
      <alignment/>
    </xf>
    <xf numFmtId="0" fontId="0" fillId="38" borderId="0" xfId="0" applyFill="1" applyAlignment="1">
      <alignment/>
    </xf>
    <xf numFmtId="0" fontId="0" fillId="0" borderId="0" xfId="0" applyFill="1" applyAlignment="1">
      <alignment/>
    </xf>
    <xf numFmtId="0" fontId="0" fillId="0" borderId="0" xfId="0" applyFont="1" applyFill="1" applyBorder="1" applyAlignment="1" applyProtection="1">
      <alignment horizontal="right"/>
      <protection locked="0"/>
    </xf>
    <xf numFmtId="0" fontId="0" fillId="0" borderId="0" xfId="0" applyFill="1" applyAlignment="1">
      <alignment horizontal="right"/>
    </xf>
    <xf numFmtId="0" fontId="0" fillId="0" borderId="24" xfId="0" applyFill="1" applyBorder="1" applyAlignment="1" applyProtection="1">
      <alignment horizontal="right"/>
      <protection locked="0"/>
    </xf>
    <xf numFmtId="0" fontId="3" fillId="0" borderId="0" xfId="0" applyFont="1" applyAlignment="1">
      <alignment horizontal="center"/>
    </xf>
    <xf numFmtId="0" fontId="3" fillId="0" borderId="0" xfId="0" applyFont="1" applyFill="1" applyAlignment="1">
      <alignment horizontal="right"/>
    </xf>
    <xf numFmtId="0" fontId="2" fillId="33" borderId="0" xfId="0" applyFont="1" applyFill="1" applyAlignment="1">
      <alignment horizontal="center"/>
    </xf>
    <xf numFmtId="0" fontId="0" fillId="35" borderId="0" xfId="0" applyFill="1" applyBorder="1" applyAlignment="1" applyProtection="1">
      <alignment horizontal="right"/>
      <protection locked="0"/>
    </xf>
  </cellXfs>
  <cellStyles count="47">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Comma" xfId="41"/>
    <cellStyle name="Comma [0]" xfId="42"/>
    <cellStyle name="Eingabe" xfId="43"/>
    <cellStyle name="Ergebnis" xfId="44"/>
    <cellStyle name="Erklärender Text" xfId="45"/>
    <cellStyle name="Gut"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25"/>
          <c:y val="0.03025"/>
          <c:w val="0.80775"/>
          <c:h val="0.87725"/>
        </c:manualLayout>
      </c:layout>
      <c:lineChart>
        <c:grouping val="standard"/>
        <c:varyColors val="0"/>
        <c:ser>
          <c:idx val="0"/>
          <c:order val="0"/>
          <c:tx>
            <c:strRef>
              <c:f>Modell!$B$11</c:f>
              <c:strCache>
                <c:ptCount val="1"/>
                <c:pt idx="0">
                  <c:v>B</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val>
            <c:numRef>
              <c:f>Modell!$B$12:$B$22</c:f>
              <c:numCache/>
            </c:numRef>
          </c:val>
          <c:smooth val="0"/>
        </c:ser>
        <c:ser>
          <c:idx val="1"/>
          <c:order val="1"/>
          <c:tx>
            <c:strRef>
              <c:f>Modell!$C$11</c:f>
              <c:strCache>
                <c:ptCount val="1"/>
                <c:pt idx="0">
                  <c:v>V</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val>
            <c:numRef>
              <c:f>Modell!$C$12:$C$22</c:f>
              <c:numCache/>
            </c:numRef>
          </c:val>
          <c:smooth val="0"/>
        </c:ser>
        <c:ser>
          <c:idx val="2"/>
          <c:order val="2"/>
          <c:tx>
            <c:strRef>
              <c:f>Modell!$D$11</c:f>
              <c:strCache>
                <c:ptCount val="1"/>
                <c:pt idx="0">
                  <c:v>U</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val>
            <c:numRef>
              <c:f>Modell!$D$12:$D$22</c:f>
              <c:numCache/>
            </c:numRef>
          </c:val>
          <c:smooth val="0"/>
        </c:ser>
        <c:ser>
          <c:idx val="3"/>
          <c:order val="3"/>
          <c:tx>
            <c:strRef>
              <c:f>Modell!$E$11</c:f>
              <c:strCache>
                <c:ptCount val="1"/>
                <c:pt idx="0">
                  <c:v>I</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val>
            <c:numRef>
              <c:f>Modell!$E$12:$E$22</c:f>
              <c:numCache/>
            </c:numRef>
          </c:val>
          <c:smooth val="0"/>
        </c:ser>
        <c:ser>
          <c:idx val="4"/>
          <c:order val="4"/>
          <c:tx>
            <c:strRef>
              <c:f>Modell!$F$11</c:f>
              <c:strCache>
                <c:ptCount val="1"/>
                <c:pt idx="0">
                  <c:v>A</c:v>
                </c:pt>
              </c:strCache>
            </c:strRef>
          </c:tx>
          <c:spPr>
            <a:ln w="25400">
              <a:solidFill>
                <a:srgbClr val="33CCCC"/>
              </a:solidFill>
            </a:ln>
          </c:spPr>
          <c:extLst>
            <c:ext xmlns:c14="http://schemas.microsoft.com/office/drawing/2007/8/2/chart" uri="{6F2FDCE9-48DA-4B69-8628-5D25D57E5C99}">
              <c14:invertSolidFillFmt>
                <c14:spPr>
                  <a:solidFill>
                    <a:srgbClr val="FFFFFF"/>
                  </a:solidFill>
                </c14:spPr>
              </c14:invertSolidFillFmt>
            </c:ext>
          </c:extLst>
          <c:marker>
            <c:symbol val="star"/>
            <c:size val="7"/>
            <c:spPr>
              <a:solidFill>
                <a:srgbClr val="33CCCC"/>
              </a:solidFill>
              <a:ln>
                <a:solidFill>
                  <a:srgbClr val="33CCCC"/>
                </a:solidFill>
              </a:ln>
            </c:spPr>
          </c:marker>
          <c:val>
            <c:numRef>
              <c:f>Modell!$F$12:$F$22</c:f>
              <c:numCache/>
            </c:numRef>
          </c:val>
          <c:smooth val="0"/>
        </c:ser>
        <c:marker val="1"/>
        <c:axId val="22213879"/>
        <c:axId val="65707184"/>
      </c:lineChart>
      <c:catAx>
        <c:axId val="22213879"/>
        <c:scaling>
          <c:orientation val="minMax"/>
        </c:scaling>
        <c:axPos val="b"/>
        <c:title>
          <c:tx>
            <c:rich>
              <a:bodyPr vert="horz" rot="0" anchor="ctr"/>
              <a:lstStyle/>
              <a:p>
                <a:pPr algn="ctr">
                  <a:defRPr/>
                </a:pPr>
                <a:r>
                  <a:rPr lang="en-US" cap="none" sz="875" b="1" i="0" u="none" baseline="0">
                    <a:solidFill>
                      <a:srgbClr val="000000"/>
                    </a:solidFill>
                    <a:latin typeface="Arial"/>
                    <a:ea typeface="Arial"/>
                    <a:cs typeface="Arial"/>
                  </a:rPr>
                  <a:t>Parameter &lt;--------------------------------------&gt; Parameter</a:t>
                </a:r>
              </a:p>
            </c:rich>
          </c:tx>
          <c:layout>
            <c:manualLayout>
              <c:xMode val="factor"/>
              <c:yMode val="factor"/>
              <c:x val="0"/>
              <c:y val="-0.004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65707184"/>
        <c:crosses val="autoZero"/>
        <c:auto val="0"/>
        <c:lblOffset val="100"/>
        <c:tickLblSkip val="1"/>
        <c:noMultiLvlLbl val="0"/>
      </c:catAx>
      <c:valAx>
        <c:axId val="65707184"/>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2213879"/>
        <c:crossesAt val="1"/>
        <c:crossBetween val="between"/>
        <c:dispUnits/>
      </c:valAx>
      <c:spPr>
        <a:solidFill>
          <a:srgbClr val="C0C0C0"/>
        </a:solidFill>
        <a:ln w="12700">
          <a:solidFill>
            <a:srgbClr val="808080"/>
          </a:solidFill>
        </a:ln>
      </c:spPr>
    </c:plotArea>
    <c:legend>
      <c:legendPos val="r"/>
      <c:layout>
        <c:manualLayout>
          <c:xMode val="edge"/>
          <c:yMode val="edge"/>
          <c:x val="0.89625"/>
          <c:y val="0.35475"/>
          <c:w val="0.094"/>
          <c:h val="0.2852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solidFill>
                  <a:srgbClr val="000000"/>
                </a:solidFill>
                <a:latin typeface="Arial"/>
                <a:ea typeface="Arial"/>
                <a:cs typeface="Arial"/>
              </a:rPr>
              <a:t>Trade off-Kurve</a:t>
            </a:r>
          </a:p>
        </c:rich>
      </c:tx>
      <c:layout/>
      <c:spPr>
        <a:noFill/>
        <a:ln>
          <a:noFill/>
        </a:ln>
      </c:spPr>
    </c:title>
    <c:plotArea>
      <c:layout>
        <c:manualLayout>
          <c:xMode val="edge"/>
          <c:yMode val="edge"/>
          <c:x val="0.12525"/>
          <c:y val="0.228"/>
          <c:w val="0.83375"/>
          <c:h val="0.59725"/>
        </c:manualLayout>
      </c:layout>
      <c:scatterChart>
        <c:scatterStyle val="smoothMarker"/>
        <c:varyColors val="0"/>
        <c:ser>
          <c:idx val="0"/>
          <c:order val="0"/>
          <c:tx>
            <c:strRef>
              <c:f>Modell!$B$24</c:f>
              <c:strCache>
                <c:ptCount val="1"/>
                <c:pt idx="0">
                  <c:v>Ziel2</c:v>
                </c:pt>
              </c:strCache>
            </c:strRef>
          </c:tx>
          <c:spPr>
            <a:ln w="127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xVal>
            <c:numRef>
              <c:f>Modell!$C$23:$N$23</c:f>
              <c:numCache/>
            </c:numRef>
          </c:xVal>
          <c:yVal>
            <c:numRef>
              <c:f>Modell!$C$24:$N$24</c:f>
              <c:numCache/>
            </c:numRef>
          </c:yVal>
          <c:smooth val="1"/>
        </c:ser>
        <c:axId val="54493745"/>
        <c:axId val="20681658"/>
      </c:scatterChart>
      <c:valAx>
        <c:axId val="54493745"/>
        <c:scaling>
          <c:orientation val="minMax"/>
        </c:scaling>
        <c:axPos val="b"/>
        <c:title>
          <c:tx>
            <c:rich>
              <a:bodyPr vert="horz" rot="0" anchor="ctr"/>
              <a:lstStyle/>
              <a:p>
                <a:pPr algn="ctr">
                  <a:defRPr/>
                </a:pPr>
                <a:r>
                  <a:rPr lang="en-US" cap="none" sz="875" b="1" i="0" u="none" baseline="0">
                    <a:solidFill>
                      <a:srgbClr val="000000"/>
                    </a:solidFill>
                    <a:latin typeface="Arial"/>
                    <a:ea typeface="Arial"/>
                    <a:cs typeface="Arial"/>
                  </a:rPr>
                  <a:t>Ziel 1</a:t>
                </a:r>
              </a:p>
            </c:rich>
          </c:tx>
          <c:layout>
            <c:manualLayout>
              <c:xMode val="factor"/>
              <c:yMode val="factor"/>
              <c:x val="0"/>
              <c:y val="0.014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0681658"/>
        <c:crossesAt val="0"/>
        <c:crossBetween val="midCat"/>
        <c:dispUnits/>
      </c:valAx>
      <c:valAx>
        <c:axId val="20681658"/>
        <c:scaling>
          <c:orientation val="minMax"/>
        </c:scaling>
        <c:axPos val="l"/>
        <c:title>
          <c:tx>
            <c:rich>
              <a:bodyPr vert="horz" rot="-5400000" anchor="ctr"/>
              <a:lstStyle/>
              <a:p>
                <a:pPr algn="ctr">
                  <a:defRPr/>
                </a:pPr>
                <a:r>
                  <a:rPr lang="en-US" cap="none" sz="875" b="1" i="0" u="none" baseline="0">
                    <a:solidFill>
                      <a:srgbClr val="000000"/>
                    </a:solidFill>
                    <a:latin typeface="Arial"/>
                    <a:ea typeface="Arial"/>
                    <a:cs typeface="Arial"/>
                  </a:rPr>
                  <a:t>Ziel 2</a:t>
                </a:r>
              </a:p>
            </c:rich>
          </c:tx>
          <c:layout>
            <c:manualLayout>
              <c:xMode val="factor"/>
              <c:yMode val="factor"/>
              <c:x val="-0.00575"/>
              <c:y val="0.021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4493745"/>
        <c:crossesAt val="0"/>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75" b="0" i="0" u="none" baseline="0">
          <a:solidFill>
            <a:srgbClr val="000000"/>
          </a:solidFill>
          <a:latin typeface="Arial"/>
          <a:ea typeface="Arial"/>
          <a:cs typeface="Arial"/>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419100</xdr:colOff>
      <xdr:row>5</xdr:row>
      <xdr:rowOff>76200</xdr:rowOff>
    </xdr:from>
    <xdr:to>
      <xdr:col>10</xdr:col>
      <xdr:colOff>142875</xdr:colOff>
      <xdr:row>19</xdr:row>
      <xdr:rowOff>57150</xdr:rowOff>
    </xdr:to>
    <xdr:sp>
      <xdr:nvSpPr>
        <xdr:cNvPr id="1" name="Text Box 2"/>
        <xdr:cNvSpPr txBox="1">
          <a:spLocks noChangeArrowheads="1"/>
        </xdr:cNvSpPr>
      </xdr:nvSpPr>
      <xdr:spPr>
        <a:xfrm>
          <a:off x="419100" y="923925"/>
          <a:ext cx="5819775" cy="22479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Ein gegebenes Gesamtbudget soll auf eine Anzahl von politischen Maßnahmen so verteilt werden, dass ein bzw. zwei Ziele möglichst gut erreicht werden.  Die Zielbeiträge für die einzelnen Maßnahmen befinden sich im Blatt "Daten". Dort sind auch Mindest- und Höchstwerte für die Budgetzuteilungen bei diesen Maßnahmen und die Größe des Gesamtbudgets enthalten. Gesucht ist eine optimale Budgetgestaltung (Prioritätensetzung).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Im Blatt "Modell" wird automatisch ein entsprechendes Modell aufgebaut, das mit dem Solver für eine oder mehrere Gewichtungen die optimale Budgetgestaltung liefert.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Desweiteren können im Blatt "Modell" mehrere Sensivitätsanalysen durchgeführt werden.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Diese Anwendung greift auf die im Blatt "Daten" vorhandenen politischen Maßnahmen zurück. Der Nutzer kann weitere Maßnahmen und Nebenbedingungen mit entsprechenden Daten hinzufügen bzw. bestehende verändern und die Anwendung berucksichtigt diese entsprechend.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1</xdr:row>
      <xdr:rowOff>123825</xdr:rowOff>
    </xdr:from>
    <xdr:to>
      <xdr:col>8</xdr:col>
      <xdr:colOff>114300</xdr:colOff>
      <xdr:row>1</xdr:row>
      <xdr:rowOff>1333500</xdr:rowOff>
    </xdr:to>
    <xdr:sp>
      <xdr:nvSpPr>
        <xdr:cNvPr id="1" name="Text Box 1"/>
        <xdr:cNvSpPr txBox="1">
          <a:spLocks noChangeArrowheads="1"/>
        </xdr:cNvSpPr>
      </xdr:nvSpPr>
      <xdr:spPr>
        <a:xfrm>
          <a:off x="142875" y="285750"/>
          <a:ext cx="6248400" cy="12096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Sie können in diesem Blatt neue Massnahmen  ( und / oder Nebenbedingungen )
</a:t>
          </a:r>
          <a:r>
            <a:rPr lang="en-US" cap="none" sz="1000" b="0" i="0" u="none" baseline="0">
              <a:solidFill>
                <a:srgbClr val="000000"/>
              </a:solidFill>
              <a:latin typeface="Arial"/>
              <a:ea typeface="Arial"/>
              <a:cs typeface="Arial"/>
            </a:rPr>
            <a:t>hinzufügen bzw. löschen.  Die Strucktur der Datensätze ist dabei zu beachten.
</a:t>
          </a:r>
          <a:r>
            <a:rPr lang="en-US" cap="none" sz="1000" b="0" i="0" u="none" baseline="0">
              <a:solidFill>
                <a:srgbClr val="000000"/>
              </a:solidFill>
              <a:latin typeface="Arial"/>
              <a:ea typeface="Arial"/>
              <a:cs typeface="Arial"/>
            </a:rPr>
            <a:t> Bei den Budgetschranken und den Nebenbedingungen können die Zellen auch leer sein; es wird dann der Wert 0 , bzw  bei der oberen Budgetschranke das Gesamtbudget benutzt. 
</a:t>
          </a:r>
          <a:r>
            <a:rPr lang="en-US" cap="none" sz="1000" b="0" i="0" u="none" baseline="0">
              <a:solidFill>
                <a:srgbClr val="000000"/>
              </a:solidFill>
              <a:latin typeface="Arial"/>
              <a:ea typeface="Arial"/>
              <a:cs typeface="Arial"/>
            </a:rPr>
            <a:t>Die Nebenbedingungen sind nach dem Typen  geordnet. Zuerst alle &lt;=,dann alle  &gt;= und schließlich die Gleichungen, wobei die Budgetgleichung am Ende steht. In Zeile 4 muss dabei "&lt;=", "&gt;=" (jeweils ohne Leerzeichen) bzw. "  =" stehen. Die Werte für die Rechte Seite (RHS) stehen entsprechend in der Zeile 5.</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428625</xdr:colOff>
      <xdr:row>6</xdr:row>
      <xdr:rowOff>19050</xdr:rowOff>
    </xdr:from>
    <xdr:to>
      <xdr:col>13</xdr:col>
      <xdr:colOff>209550</xdr:colOff>
      <xdr:row>27</xdr:row>
      <xdr:rowOff>142875</xdr:rowOff>
    </xdr:to>
    <xdr:graphicFrame>
      <xdr:nvGraphicFramePr>
        <xdr:cNvPr id="1" name="Chart 1"/>
        <xdr:cNvGraphicFramePr/>
      </xdr:nvGraphicFramePr>
      <xdr:xfrm>
        <a:off x="4267200" y="1171575"/>
        <a:ext cx="4953000" cy="3657600"/>
      </xdr:xfrm>
      <a:graphic>
        <a:graphicData uri="http://schemas.openxmlformats.org/drawingml/2006/chart">
          <c:chart xmlns:c="http://schemas.openxmlformats.org/drawingml/2006/chart" r:id="rId1"/>
        </a:graphicData>
      </a:graphic>
    </xdr:graphicFrame>
    <xdr:clientData/>
  </xdr:twoCellAnchor>
  <xdr:twoCellAnchor>
    <xdr:from>
      <xdr:col>1</xdr:col>
      <xdr:colOff>314325</xdr:colOff>
      <xdr:row>12</xdr:row>
      <xdr:rowOff>142875</xdr:rowOff>
    </xdr:from>
    <xdr:to>
      <xdr:col>5</xdr:col>
      <xdr:colOff>333375</xdr:colOff>
      <xdr:row>24</xdr:row>
      <xdr:rowOff>123825</xdr:rowOff>
    </xdr:to>
    <xdr:graphicFrame>
      <xdr:nvGraphicFramePr>
        <xdr:cNvPr id="2" name="Chart 2"/>
        <xdr:cNvGraphicFramePr/>
      </xdr:nvGraphicFramePr>
      <xdr:xfrm>
        <a:off x="1562100" y="2343150"/>
        <a:ext cx="2609850" cy="19240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2"/>
  <dimension ref="B2:J2"/>
  <sheetViews>
    <sheetView tabSelected="1" zoomScalePageLayoutView="0" workbookViewId="0" topLeftCell="A1">
      <selection activeCell="F4" sqref="F4"/>
    </sheetView>
  </sheetViews>
  <sheetFormatPr defaultColWidth="9.140625" defaultRowHeight="12.75"/>
  <cols>
    <col min="1" max="16384" width="9.140625" style="4" customWidth="1"/>
  </cols>
  <sheetData>
    <row r="2" spans="2:10" ht="15.75">
      <c r="B2" s="45" t="s">
        <v>26</v>
      </c>
      <c r="C2" s="45"/>
      <c r="D2" s="45"/>
      <c r="E2" s="45"/>
      <c r="F2" s="45"/>
      <c r="G2" s="45"/>
      <c r="H2" s="45"/>
      <c r="I2" s="45"/>
      <c r="J2" s="45"/>
    </row>
  </sheetData>
  <sheetProtection/>
  <mergeCells count="1">
    <mergeCell ref="B2:J2"/>
  </mergeCells>
  <printOptions/>
  <pageMargins left="0.787401575" right="0.787401575" top="0.984251969" bottom="0.984251969" header="0.5" footer="0.5"/>
  <pageSetup horizontalDpi="600" verticalDpi="600" orientation="portrait" paperSize="5" r:id="rId3"/>
  <drawing r:id="rId2"/>
  <legacyDrawing r:id="rId1"/>
</worksheet>
</file>

<file path=xl/worksheets/sheet2.xml><?xml version="1.0" encoding="utf-8"?>
<worksheet xmlns="http://schemas.openxmlformats.org/spreadsheetml/2006/main" xmlns:r="http://schemas.openxmlformats.org/officeDocument/2006/relationships">
  <sheetPr codeName="Sheet1"/>
  <dimension ref="A1:M11"/>
  <sheetViews>
    <sheetView zoomScale="75" zoomScaleNormal="75" zoomScalePageLayoutView="0" workbookViewId="0" topLeftCell="A1">
      <selection activeCell="F4" sqref="F4"/>
    </sheetView>
  </sheetViews>
  <sheetFormatPr defaultColWidth="8.8515625" defaultRowHeight="12.75"/>
  <cols>
    <col min="1" max="1" width="8.7109375" style="0" customWidth="1"/>
    <col min="2" max="2" width="18.140625" style="0" customWidth="1"/>
    <col min="3" max="4" width="10.57421875" style="0" bestFit="1" customWidth="1"/>
    <col min="5" max="5" width="12.8515625" style="0" bestFit="1" customWidth="1"/>
    <col min="6" max="6" width="13.140625" style="0" bestFit="1" customWidth="1"/>
    <col min="7" max="7" width="10.28125" style="0" bestFit="1" customWidth="1"/>
    <col min="8" max="8" width="9.8515625" style="0" customWidth="1"/>
    <col min="9" max="9" width="10.8515625" style="0" bestFit="1" customWidth="1"/>
    <col min="10" max="12" width="8.8515625" style="0" customWidth="1"/>
    <col min="13" max="13" width="12.57421875" style="0" bestFit="1" customWidth="1"/>
    <col min="14" max="14" width="10.140625" style="0" customWidth="1"/>
    <col min="15" max="15" width="9.7109375" style="0" bestFit="1" customWidth="1"/>
  </cols>
  <sheetData>
    <row r="1" spans="1:2" ht="12.75">
      <c r="A1" s="1"/>
      <c r="B1" s="1"/>
    </row>
    <row r="2" s="4" customFormat="1" ht="114.75" customHeight="1"/>
    <row r="3" ht="12.75">
      <c r="A3" s="1" t="s">
        <v>62</v>
      </c>
    </row>
    <row r="4" spans="7:13" ht="12.75">
      <c r="G4" s="2" t="s">
        <v>64</v>
      </c>
      <c r="H4" s="2" t="s">
        <v>64</v>
      </c>
      <c r="I4" s="2" t="s">
        <v>46</v>
      </c>
      <c r="J4" s="2" t="s">
        <v>46</v>
      </c>
      <c r="K4" s="2" t="s">
        <v>52</v>
      </c>
      <c r="L4" s="2" t="s">
        <v>52</v>
      </c>
      <c r="M4" s="2" t="s">
        <v>52</v>
      </c>
    </row>
    <row r="5" spans="2:13" ht="12.75">
      <c r="B5" s="1"/>
      <c r="G5">
        <v>0</v>
      </c>
      <c r="H5">
        <v>0</v>
      </c>
      <c r="I5">
        <v>0</v>
      </c>
      <c r="J5">
        <v>0</v>
      </c>
      <c r="K5">
        <v>0</v>
      </c>
      <c r="L5">
        <v>0</v>
      </c>
      <c r="M5" s="38">
        <v>400</v>
      </c>
    </row>
    <row r="6" spans="1:13" ht="12.75">
      <c r="A6" t="s">
        <v>50</v>
      </c>
      <c r="B6" s="3" t="s">
        <v>51</v>
      </c>
      <c r="C6" s="2" t="s">
        <v>60</v>
      </c>
      <c r="D6" s="2" t="s">
        <v>61</v>
      </c>
      <c r="E6" s="2" t="s">
        <v>54</v>
      </c>
      <c r="F6" s="2" t="s">
        <v>53</v>
      </c>
      <c r="G6" s="2" t="s">
        <v>43</v>
      </c>
      <c r="H6" s="2" t="s">
        <v>44</v>
      </c>
      <c r="I6" s="2" t="s">
        <v>45</v>
      </c>
      <c r="J6" s="2" t="s">
        <v>47</v>
      </c>
      <c r="K6" s="2" t="s">
        <v>48</v>
      </c>
      <c r="L6" s="2" t="s">
        <v>49</v>
      </c>
      <c r="M6" s="2" t="s">
        <v>55</v>
      </c>
    </row>
    <row r="7" spans="1:13" ht="12.75">
      <c r="A7" s="3">
        <v>1243</v>
      </c>
      <c r="B7" s="3" t="s">
        <v>27</v>
      </c>
      <c r="C7" s="37">
        <v>8</v>
      </c>
      <c r="D7" s="37">
        <v>2</v>
      </c>
      <c r="E7" s="10">
        <v>35</v>
      </c>
      <c r="F7" s="10">
        <v>105</v>
      </c>
      <c r="G7" s="11">
        <v>0.5</v>
      </c>
      <c r="H7" s="11"/>
      <c r="I7" s="11"/>
      <c r="J7" s="11"/>
      <c r="K7" s="11"/>
      <c r="L7" s="11"/>
      <c r="M7" s="11">
        <v>1</v>
      </c>
    </row>
    <row r="8" spans="1:13" ht="12.75">
      <c r="A8" s="3">
        <v>2243</v>
      </c>
      <c r="B8" s="3" t="s">
        <v>28</v>
      </c>
      <c r="C8" s="37">
        <v>5</v>
      </c>
      <c r="D8" s="37">
        <v>5</v>
      </c>
      <c r="E8" s="10">
        <v>50</v>
      </c>
      <c r="F8" s="10">
        <v>150</v>
      </c>
      <c r="G8" s="11">
        <v>0.5</v>
      </c>
      <c r="H8" s="11"/>
      <c r="I8" s="11"/>
      <c r="J8" s="11"/>
      <c r="K8" s="11"/>
      <c r="L8" s="11"/>
      <c r="M8" s="11">
        <v>1</v>
      </c>
    </row>
    <row r="9" spans="1:13" ht="12.75">
      <c r="A9" s="3">
        <v>1456</v>
      </c>
      <c r="B9" s="3" t="s">
        <v>29</v>
      </c>
      <c r="C9" s="37">
        <v>2</v>
      </c>
      <c r="D9" s="37">
        <v>8</v>
      </c>
      <c r="E9" s="10">
        <v>55</v>
      </c>
      <c r="F9" s="10">
        <v>165</v>
      </c>
      <c r="G9" s="11">
        <v>-0.5</v>
      </c>
      <c r="H9" s="11">
        <v>-1</v>
      </c>
      <c r="I9" s="11"/>
      <c r="J9" s="11"/>
      <c r="K9" s="11"/>
      <c r="L9" s="11"/>
      <c r="M9" s="11">
        <v>1</v>
      </c>
    </row>
    <row r="10" spans="1:13" ht="12.75">
      <c r="A10" s="3">
        <v>2456</v>
      </c>
      <c r="B10" s="3" t="s">
        <v>30</v>
      </c>
      <c r="C10" s="37">
        <v>8</v>
      </c>
      <c r="D10" s="37">
        <v>4</v>
      </c>
      <c r="E10" s="10">
        <v>25</v>
      </c>
      <c r="F10" s="10">
        <v>75</v>
      </c>
      <c r="G10" s="11">
        <v>-0.5</v>
      </c>
      <c r="H10" s="11"/>
      <c r="I10" s="11"/>
      <c r="J10" s="11"/>
      <c r="K10" s="11"/>
      <c r="L10" s="11"/>
      <c r="M10" s="11">
        <v>1</v>
      </c>
    </row>
    <row r="11" spans="1:13" ht="12.75">
      <c r="A11" s="3">
        <v>1372</v>
      </c>
      <c r="B11" s="3" t="s">
        <v>58</v>
      </c>
      <c r="C11" s="37">
        <v>6</v>
      </c>
      <c r="D11" s="37">
        <v>4</v>
      </c>
      <c r="E11" s="10">
        <v>35</v>
      </c>
      <c r="F11" s="10">
        <v>105</v>
      </c>
      <c r="G11" s="11">
        <v>-0.5</v>
      </c>
      <c r="H11" s="11">
        <v>3</v>
      </c>
      <c r="I11" s="11"/>
      <c r="J11" s="11"/>
      <c r="K11" s="11"/>
      <c r="L11" s="11"/>
      <c r="M11" s="11">
        <v>1</v>
      </c>
    </row>
  </sheetData>
  <sheetProtection/>
  <printOptions/>
  <pageMargins left="0.787401575" right="0.787401575" top="0.984251969" bottom="0.984251969" header="0.5" footer="0.5"/>
  <pageSetup horizontalDpi="300" verticalDpi="300" orientation="portrait" paperSize="9" r:id="rId3"/>
  <drawing r:id="rId2"/>
  <legacyDrawing r:id="rId1"/>
</worksheet>
</file>

<file path=xl/worksheets/sheet3.xml><?xml version="1.0" encoding="utf-8"?>
<worksheet xmlns="http://schemas.openxmlformats.org/spreadsheetml/2006/main" xmlns:r="http://schemas.openxmlformats.org/officeDocument/2006/relationships">
  <sheetPr codeName="Tabelle1"/>
  <dimension ref="A1:DW83"/>
  <sheetViews>
    <sheetView showGridLines="0" zoomScale="75" zoomScaleNormal="75" zoomScalePageLayoutView="0" workbookViewId="0" topLeftCell="A1">
      <pane xSplit="1" ySplit="1" topLeftCell="B2" activePane="bottomRight" state="frozen"/>
      <selection pane="topLeft" activeCell="A1" sqref="A1"/>
      <selection pane="topRight" activeCell="G1" sqref="G1"/>
      <selection pane="bottomLeft" activeCell="A12" sqref="A12"/>
      <selection pane="bottomRight" activeCell="A1" sqref="A1"/>
    </sheetView>
  </sheetViews>
  <sheetFormatPr defaultColWidth="11.421875" defaultRowHeight="12.75"/>
  <cols>
    <col min="1" max="1" width="18.7109375" style="39" customWidth="1"/>
    <col min="2" max="6" width="9.7109375" style="39" customWidth="1"/>
    <col min="7" max="7" width="9.57421875" style="39" customWidth="1"/>
    <col min="8" max="13" width="9.7109375" style="39" customWidth="1"/>
    <col min="14" max="16384" width="11.421875" style="39" customWidth="1"/>
  </cols>
  <sheetData>
    <row r="1" spans="2:127" s="13" customFormat="1" ht="13.5" customHeight="1">
      <c r="B1" s="13" t="s">
        <v>27</v>
      </c>
      <c r="C1" s="13" t="s">
        <v>28</v>
      </c>
      <c r="D1" s="13" t="s">
        <v>29</v>
      </c>
      <c r="E1" s="13" t="s">
        <v>30</v>
      </c>
      <c r="F1" s="13" t="s">
        <v>58</v>
      </c>
      <c r="CX1"/>
      <c r="CY1"/>
      <c r="CZ1"/>
      <c r="DA1"/>
      <c r="DB1"/>
      <c r="DC1"/>
      <c r="DD1"/>
      <c r="DE1"/>
      <c r="DF1"/>
      <c r="DG1"/>
      <c r="DH1"/>
      <c r="DI1"/>
      <c r="DJ1"/>
      <c r="DK1"/>
      <c r="DL1"/>
      <c r="DM1"/>
      <c r="DN1"/>
      <c r="DO1"/>
      <c r="DP1"/>
      <c r="DQ1"/>
      <c r="DR1"/>
      <c r="DS1"/>
      <c r="DT1"/>
      <c r="DU1"/>
      <c r="DV1"/>
      <c r="DW1"/>
    </row>
    <row r="2" spans="2:7" ht="20.25" customHeight="1" thickBot="1">
      <c r="B2" s="1"/>
      <c r="C2" s="13"/>
      <c r="D2" s="13"/>
      <c r="E2" s="13"/>
      <c r="F2" s="13"/>
      <c r="G2" s="2"/>
    </row>
    <row r="3" spans="1:101" ht="14.25" thickBot="1" thickTop="1">
      <c r="A3" s="14" t="s">
        <v>31</v>
      </c>
      <c r="B3" s="15">
        <v>8</v>
      </c>
      <c r="C3" s="16">
        <v>5</v>
      </c>
      <c r="D3" s="16">
        <v>2</v>
      </c>
      <c r="E3" s="16">
        <v>8</v>
      </c>
      <c r="F3" s="16">
        <v>6</v>
      </c>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c r="BR3" s="16"/>
      <c r="BS3" s="16"/>
      <c r="BT3" s="16"/>
      <c r="BU3" s="16"/>
      <c r="BV3" s="16"/>
      <c r="BW3" s="16"/>
      <c r="BX3" s="16"/>
      <c r="BY3" s="16"/>
      <c r="BZ3" s="16"/>
      <c r="CA3" s="16"/>
      <c r="CB3" s="16"/>
      <c r="CC3" s="16"/>
      <c r="CD3" s="16"/>
      <c r="CE3" s="16"/>
      <c r="CF3" s="16"/>
      <c r="CG3" s="16"/>
      <c r="CH3" s="16"/>
      <c r="CI3" s="16"/>
      <c r="CJ3" s="16"/>
      <c r="CK3" s="16"/>
      <c r="CL3" s="16"/>
      <c r="CM3" s="16"/>
      <c r="CN3" s="16"/>
      <c r="CO3" s="16"/>
      <c r="CP3" s="16"/>
      <c r="CQ3" s="16"/>
      <c r="CR3" s="16"/>
      <c r="CS3" s="16"/>
      <c r="CT3" s="16"/>
      <c r="CU3" s="16"/>
      <c r="CV3" s="16"/>
      <c r="CW3" s="16"/>
    </row>
    <row r="4" spans="1:101" ht="14.25" thickBot="1" thickTop="1">
      <c r="A4" s="17" t="s">
        <v>60</v>
      </c>
      <c r="B4" s="18">
        <f>SUMPRODUCT(Ziel1_Beitrag,x)</f>
        <v>2850</v>
      </c>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19"/>
      <c r="BH4" s="19"/>
      <c r="BI4" s="19"/>
      <c r="BJ4" s="19"/>
      <c r="BK4" s="19"/>
      <c r="BL4" s="19"/>
      <c r="BM4" s="19"/>
      <c r="BN4" s="19"/>
      <c r="BO4" s="19"/>
      <c r="BP4" s="19"/>
      <c r="BQ4" s="19"/>
      <c r="BR4" s="19"/>
      <c r="BS4" s="19"/>
      <c r="BT4" s="19"/>
      <c r="BU4" s="19"/>
      <c r="BV4" s="19"/>
      <c r="BW4" s="19"/>
      <c r="BX4" s="19"/>
      <c r="BY4" s="19"/>
      <c r="BZ4" s="19"/>
      <c r="CA4" s="19"/>
      <c r="CB4" s="19"/>
      <c r="CC4" s="19"/>
      <c r="CD4" s="19"/>
      <c r="CE4" s="19"/>
      <c r="CF4" s="19"/>
      <c r="CG4" s="19"/>
      <c r="CH4" s="19"/>
      <c r="CI4" s="19"/>
      <c r="CJ4" s="19"/>
      <c r="CK4" s="19"/>
      <c r="CL4" s="19"/>
      <c r="CM4" s="19"/>
      <c r="CN4" s="19"/>
      <c r="CO4" s="19"/>
      <c r="CP4" s="19"/>
      <c r="CQ4" s="19"/>
      <c r="CR4" s="19"/>
      <c r="CS4" s="19"/>
      <c r="CT4" s="19"/>
      <c r="CU4" s="19"/>
      <c r="CV4" s="19"/>
      <c r="CW4" s="19"/>
    </row>
    <row r="5" spans="1:6" ht="14.25" thickBot="1" thickTop="1">
      <c r="A5" s="20" t="s">
        <v>32</v>
      </c>
      <c r="B5" s="21">
        <f>1-B8</f>
        <v>0.5</v>
      </c>
      <c r="C5" s="22"/>
      <c r="D5" s="22"/>
      <c r="E5" s="22"/>
      <c r="F5" s="22"/>
    </row>
    <row r="6" spans="1:101" ht="14.25" thickBot="1" thickTop="1">
      <c r="A6" s="14" t="s">
        <v>33</v>
      </c>
      <c r="B6" s="23">
        <v>2</v>
      </c>
      <c r="C6" s="16">
        <v>5</v>
      </c>
      <c r="D6" s="16">
        <v>8</v>
      </c>
      <c r="E6" s="16">
        <v>4</v>
      </c>
      <c r="F6" s="16">
        <v>4</v>
      </c>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c r="BX6" s="16"/>
      <c r="BY6" s="16"/>
      <c r="BZ6" s="16"/>
      <c r="CA6" s="16"/>
      <c r="CB6" s="16"/>
      <c r="CC6" s="16"/>
      <c r="CD6" s="16"/>
      <c r="CE6" s="16"/>
      <c r="CF6" s="16"/>
      <c r="CG6" s="16"/>
      <c r="CH6" s="16"/>
      <c r="CI6" s="16"/>
      <c r="CJ6" s="16"/>
      <c r="CK6" s="16"/>
      <c r="CL6" s="16"/>
      <c r="CM6" s="16"/>
      <c r="CN6" s="16"/>
      <c r="CO6" s="16"/>
      <c r="CP6" s="16"/>
      <c r="CQ6" s="16"/>
      <c r="CR6" s="16"/>
      <c r="CS6" s="16"/>
      <c r="CT6" s="16"/>
      <c r="CU6" s="16"/>
      <c r="CV6" s="16"/>
      <c r="CW6" s="16"/>
    </row>
    <row r="7" spans="1:101" ht="14.25" thickBot="1" thickTop="1">
      <c r="A7" s="17" t="s">
        <v>61</v>
      </c>
      <c r="B7" s="18">
        <f>SUMPRODUCT(Ziel2_Beitrag,x)</f>
        <v>2800</v>
      </c>
      <c r="C7" s="19"/>
      <c r="D7" s="19"/>
      <c r="E7" s="19"/>
      <c r="F7" s="19"/>
      <c r="G7" s="19"/>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c r="AY7" s="19"/>
      <c r="AZ7" s="19"/>
      <c r="BA7" s="19"/>
      <c r="BB7" s="19"/>
      <c r="BC7" s="19"/>
      <c r="BD7" s="19"/>
      <c r="BE7" s="19"/>
      <c r="BF7" s="19"/>
      <c r="BG7" s="19"/>
      <c r="BH7" s="19"/>
      <c r="BI7" s="19"/>
      <c r="BJ7" s="19"/>
      <c r="BK7" s="19"/>
      <c r="BL7" s="19"/>
      <c r="BM7" s="19"/>
      <c r="BN7" s="19"/>
      <c r="BO7" s="19"/>
      <c r="BP7" s="19"/>
      <c r="BQ7" s="19"/>
      <c r="BR7" s="19"/>
      <c r="BS7" s="19"/>
      <c r="BT7" s="19"/>
      <c r="BU7" s="19"/>
      <c r="BV7" s="19"/>
      <c r="BW7" s="19"/>
      <c r="BX7" s="19"/>
      <c r="BY7" s="19"/>
      <c r="BZ7" s="19"/>
      <c r="CA7" s="19"/>
      <c r="CB7" s="19"/>
      <c r="CC7" s="19"/>
      <c r="CD7" s="19"/>
      <c r="CE7" s="19"/>
      <c r="CF7" s="19"/>
      <c r="CG7" s="19"/>
      <c r="CH7" s="19"/>
      <c r="CI7" s="19"/>
      <c r="CJ7" s="19"/>
      <c r="CK7" s="19"/>
      <c r="CL7" s="19"/>
      <c r="CM7" s="19"/>
      <c r="CN7" s="19"/>
      <c r="CO7" s="19"/>
      <c r="CP7" s="19"/>
      <c r="CQ7" s="19"/>
      <c r="CR7" s="19"/>
      <c r="CS7" s="19"/>
      <c r="CT7" s="19"/>
      <c r="CU7" s="19"/>
      <c r="CV7" s="19"/>
      <c r="CW7" s="19"/>
    </row>
    <row r="8" spans="1:6" ht="14.25" thickBot="1" thickTop="1">
      <c r="A8" s="20" t="s">
        <v>34</v>
      </c>
      <c r="B8" s="24">
        <v>0.5</v>
      </c>
      <c r="D8" s="22"/>
      <c r="E8" s="22"/>
      <c r="F8" s="22"/>
    </row>
    <row r="9" spans="1:6" ht="14.25" thickBot="1" thickTop="1">
      <c r="A9" s="25" t="s">
        <v>35</v>
      </c>
      <c r="B9" s="26">
        <f>Gewicht_1*Ziel1+ZF_Parameter*Ziel2</f>
        <v>2825</v>
      </c>
      <c r="D9" s="27"/>
      <c r="E9" s="22"/>
      <c r="F9" s="22"/>
    </row>
    <row r="10" spans="1:2" ht="13.5" thickTop="1">
      <c r="A10" s="2" t="s">
        <v>63</v>
      </c>
      <c r="B10" t="s">
        <v>36</v>
      </c>
    </row>
    <row r="11" spans="1:127" s="13" customFormat="1" ht="13.5" customHeight="1">
      <c r="A11" s="43" t="s">
        <v>37</v>
      </c>
      <c r="B11" s="13" t="str">
        <f>B1</f>
        <v>B</v>
      </c>
      <c r="C11" s="13" t="str">
        <f>C1</f>
        <v>V</v>
      </c>
      <c r="D11" s="13" t="str">
        <f>D1</f>
        <v>U</v>
      </c>
      <c r="E11" s="13" t="str">
        <f>E1</f>
        <v>I</v>
      </c>
      <c r="F11" s="13" t="str">
        <f>F1</f>
        <v>A</v>
      </c>
      <c r="CX11"/>
      <c r="CY11"/>
      <c r="CZ11"/>
      <c r="DA11"/>
      <c r="DB11"/>
      <c r="DC11"/>
      <c r="DD11"/>
      <c r="DE11"/>
      <c r="DF11"/>
      <c r="DG11"/>
      <c r="DH11"/>
      <c r="DI11"/>
      <c r="DJ11"/>
      <c r="DK11"/>
      <c r="DL11"/>
      <c r="DM11"/>
      <c r="DN11"/>
      <c r="DO11"/>
      <c r="DP11"/>
      <c r="DQ11"/>
      <c r="DR11"/>
      <c r="DS11"/>
      <c r="DT11"/>
      <c r="DU11"/>
      <c r="DV11"/>
      <c r="DW11"/>
    </row>
    <row r="12" spans="1:7" ht="12.75">
      <c r="A12" s="28">
        <v>200</v>
      </c>
      <c r="B12" t="s">
        <v>65</v>
      </c>
      <c r="C12" t="s">
        <v>65</v>
      </c>
      <c r="D12" t="s">
        <v>65</v>
      </c>
      <c r="E12" t="s">
        <v>65</v>
      </c>
      <c r="F12" t="s">
        <v>65</v>
      </c>
      <c r="G12" s="2"/>
    </row>
    <row r="13" spans="1:7" ht="12.75">
      <c r="A13" s="28">
        <v>240</v>
      </c>
      <c r="B13" t="s">
        <v>65</v>
      </c>
      <c r="C13" t="s">
        <v>65</v>
      </c>
      <c r="D13" t="s">
        <v>65</v>
      </c>
      <c r="E13" t="s">
        <v>65</v>
      </c>
      <c r="F13" t="s">
        <v>65</v>
      </c>
      <c r="G13" s="2"/>
    </row>
    <row r="14" spans="1:7" ht="12.75">
      <c r="A14" s="36">
        <v>280</v>
      </c>
      <c r="B14">
        <v>35</v>
      </c>
      <c r="C14">
        <v>50</v>
      </c>
      <c r="D14">
        <v>104.99999999999713</v>
      </c>
      <c r="E14">
        <v>55.00000000002727</v>
      </c>
      <c r="F14">
        <v>35</v>
      </c>
      <c r="G14" s="2"/>
    </row>
    <row r="15" spans="1:7" ht="12.75">
      <c r="A15" s="36">
        <v>320</v>
      </c>
      <c r="B15" s="2">
        <v>35</v>
      </c>
      <c r="C15" s="2">
        <v>50</v>
      </c>
      <c r="D15" s="2">
        <v>119.99999999989103</v>
      </c>
      <c r="E15" s="2">
        <v>75</v>
      </c>
      <c r="F15" s="2">
        <v>39.99999999995704</v>
      </c>
      <c r="G15" s="2"/>
    </row>
    <row r="16" spans="1:7" ht="12.75">
      <c r="A16" s="36">
        <v>360</v>
      </c>
      <c r="B16" s="2">
        <v>35</v>
      </c>
      <c r="C16" s="2">
        <v>50</v>
      </c>
      <c r="D16" s="2">
        <v>149.9999999999361</v>
      </c>
      <c r="E16" s="2">
        <v>75</v>
      </c>
      <c r="F16" s="2">
        <v>49.99999999997704</v>
      </c>
      <c r="G16" s="2"/>
    </row>
    <row r="17" spans="1:7" ht="12.75">
      <c r="A17" s="36">
        <v>400</v>
      </c>
      <c r="B17">
        <v>54.999999999832966</v>
      </c>
      <c r="C17">
        <v>50</v>
      </c>
      <c r="D17">
        <v>165</v>
      </c>
      <c r="E17">
        <v>75</v>
      </c>
      <c r="F17">
        <v>54.99999999999983</v>
      </c>
      <c r="G17" s="2"/>
    </row>
    <row r="18" spans="1:7" ht="12.75">
      <c r="A18" s="36">
        <v>440</v>
      </c>
      <c r="B18">
        <v>105</v>
      </c>
      <c r="C18">
        <v>50</v>
      </c>
      <c r="D18">
        <v>157.4999999999754</v>
      </c>
      <c r="E18">
        <v>75</v>
      </c>
      <c r="F18">
        <v>52.49999999999181</v>
      </c>
      <c r="G18" s="2"/>
    </row>
    <row r="19" spans="1:7" ht="12.75">
      <c r="A19" s="36">
        <v>480</v>
      </c>
      <c r="B19">
        <v>35</v>
      </c>
      <c r="C19">
        <v>150</v>
      </c>
      <c r="D19">
        <v>164.99999999997738</v>
      </c>
      <c r="E19">
        <v>75</v>
      </c>
      <c r="F19">
        <v>54.99999999999246</v>
      </c>
      <c r="G19" s="2"/>
    </row>
    <row r="20" spans="1:7" ht="12.75">
      <c r="A20" s="36">
        <v>520</v>
      </c>
      <c r="B20">
        <v>105</v>
      </c>
      <c r="C20">
        <v>150</v>
      </c>
      <c r="D20">
        <v>142.49999999958854</v>
      </c>
      <c r="E20">
        <v>75</v>
      </c>
      <c r="F20">
        <v>47.499999999862844</v>
      </c>
      <c r="G20" s="2"/>
    </row>
    <row r="21" spans="1:7" ht="12.75">
      <c r="A21" s="36">
        <v>560</v>
      </c>
      <c r="B21" t="s">
        <v>65</v>
      </c>
      <c r="C21" t="s">
        <v>65</v>
      </c>
      <c r="D21" t="s">
        <v>65</v>
      </c>
      <c r="E21" t="s">
        <v>65</v>
      </c>
      <c r="F21" t="s">
        <v>65</v>
      </c>
      <c r="G21" s="2"/>
    </row>
    <row r="22" spans="1:7" ht="12.75">
      <c r="A22" s="36">
        <v>600</v>
      </c>
      <c r="B22" t="s">
        <v>65</v>
      </c>
      <c r="C22" t="s">
        <v>65</v>
      </c>
      <c r="D22" t="s">
        <v>65</v>
      </c>
      <c r="E22" t="s">
        <v>65</v>
      </c>
      <c r="F22" t="s">
        <v>65</v>
      </c>
      <c r="G22" s="2"/>
    </row>
    <row r="23" spans="2:13" ht="12.75">
      <c r="B23" s="13" t="str">
        <f>A4</f>
        <v>Ziel1</v>
      </c>
      <c r="C23">
        <f>SUMPRODUCT(ParaLoesung1,Ziel1_Beitrag)</f>
        <v>0</v>
      </c>
      <c r="D23">
        <f>SUMPRODUCT(ParaLoesung2,Ziel1_Beitrag)</f>
        <v>0</v>
      </c>
      <c r="E23">
        <f>SUMPRODUCT(ParaLoesung3,Ziel1_Beitrag)</f>
        <v>1390.0000000002124</v>
      </c>
      <c r="F23">
        <f>SUMPRODUCT(ParaLoesung4,Ziel1_Beitrag)</f>
        <v>1609.9999999995243</v>
      </c>
      <c r="G23">
        <f>SUMPRODUCT(ParaLoesung5,Ziel1_Beitrag)</f>
        <v>1729.9999999997344</v>
      </c>
      <c r="H23">
        <f>SUMPRODUCT(ParaLoesung6,Ziel1_Beitrag)</f>
        <v>1949.9999999986626</v>
      </c>
      <c r="I23">
        <f>SUMPRODUCT(ParaLoesung7,Ziel1_Beitrag)</f>
        <v>2319.999999999902</v>
      </c>
      <c r="J23">
        <f>SUMPRODUCT(ParaLoesung8,Ziel1_Beitrag)</f>
        <v>2289.9999999999095</v>
      </c>
      <c r="K23">
        <f>SUMPRODUCT(ParaLoesung9,Ziel1_Beitrag)</f>
        <v>2759.999999998354</v>
      </c>
      <c r="L23">
        <f>SUMPRODUCT(ParaLoesung10,Ziel1_Beitrag)</f>
        <v>0</v>
      </c>
      <c r="M23">
        <f>SUMPRODUCT(ParaLoesung11,Ziel1_Beitrag)</f>
        <v>0</v>
      </c>
    </row>
    <row r="24" spans="2:13" ht="12.75">
      <c r="B24" s="13" t="str">
        <f>A7</f>
        <v>Ziel2</v>
      </c>
      <c r="C24">
        <f>SUMPRODUCT(ParaLoesung1,Ziel2_Beitrag)</f>
        <v>0</v>
      </c>
      <c r="D24">
        <f>SUMPRODUCT(ParaLoesung2,Ziel2_Beitrag)</f>
        <v>0</v>
      </c>
      <c r="E24">
        <f>SUMPRODUCT(ParaLoesung3,Ziel2_Beitrag)</f>
        <v>1520.0000000000862</v>
      </c>
      <c r="F24">
        <f>SUMPRODUCT(ParaLoesung4,Ziel2_Beitrag)</f>
        <v>1739.9999999989564</v>
      </c>
      <c r="G24">
        <f>SUMPRODUCT(ParaLoesung5,Ziel2_Beitrag)</f>
        <v>2019.999999999397</v>
      </c>
      <c r="H24">
        <f>SUMPRODUCT(ParaLoesung6,Ziel2_Beitrag)</f>
        <v>2199.9999999996653</v>
      </c>
      <c r="I24">
        <f>SUMPRODUCT(ParaLoesung7,Ziel2_Beitrag)</f>
        <v>2229.9999999997704</v>
      </c>
      <c r="J24">
        <f>SUMPRODUCT(ParaLoesung8,Ziel2_Beitrag)</f>
        <v>2659.999999999789</v>
      </c>
      <c r="K24">
        <f>SUMPRODUCT(ParaLoesung9,Ziel2_Beitrag)</f>
        <v>2589.99999999616</v>
      </c>
      <c r="L24">
        <f>SUMPRODUCT(ParaLoesung10,Ziel2_Beitrag)</f>
        <v>0</v>
      </c>
      <c r="M24">
        <f>SUMPRODUCT(ParaLoesung11,Ziel2_Beitrag)</f>
        <v>0</v>
      </c>
    </row>
    <row r="25" ht="12.75">
      <c r="A25" s="2"/>
    </row>
    <row r="26" spans="1:2" ht="15" customHeight="1">
      <c r="A26" s="2" t="s">
        <v>38</v>
      </c>
      <c r="B26" s="29">
        <v>1</v>
      </c>
    </row>
    <row r="27" spans="1:2" ht="15" customHeight="1">
      <c r="A27" s="2" t="s">
        <v>39</v>
      </c>
      <c r="B27" s="29">
        <v>400</v>
      </c>
    </row>
    <row r="28" spans="102:127" s="13" customFormat="1" ht="13.5" customHeight="1" thickBot="1">
      <c r="CX28"/>
      <c r="CY28"/>
      <c r="CZ28"/>
      <c r="DA28"/>
      <c r="DB28"/>
      <c r="DC28"/>
      <c r="DD28"/>
      <c r="DE28"/>
      <c r="DF28"/>
      <c r="DG28"/>
      <c r="DH28"/>
      <c r="DI28"/>
      <c r="DJ28"/>
      <c r="DK28"/>
      <c r="DL28"/>
      <c r="DM28"/>
      <c r="DN28"/>
      <c r="DO28"/>
      <c r="DP28"/>
      <c r="DQ28"/>
      <c r="DR28"/>
      <c r="DS28"/>
      <c r="DT28"/>
      <c r="DU28"/>
      <c r="DV28"/>
      <c r="DW28"/>
    </row>
    <row r="29" spans="1:101" ht="14.25" thickBot="1" thickTop="1">
      <c r="A29" s="13" t="s">
        <v>40</v>
      </c>
      <c r="B29" s="30">
        <v>105</v>
      </c>
      <c r="C29" s="31">
        <v>150</v>
      </c>
      <c r="D29" s="31">
        <v>165</v>
      </c>
      <c r="E29" s="31">
        <v>75</v>
      </c>
      <c r="F29" s="31">
        <v>55</v>
      </c>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31"/>
      <c r="AY29" s="31"/>
      <c r="AZ29" s="31"/>
      <c r="BA29" s="31"/>
      <c r="BB29" s="31"/>
      <c r="BC29" s="31"/>
      <c r="BD29" s="31"/>
      <c r="BE29" s="31"/>
      <c r="BF29" s="31"/>
      <c r="BG29" s="31"/>
      <c r="BH29" s="31"/>
      <c r="BI29" s="31"/>
      <c r="BJ29" s="31"/>
      <c r="BK29" s="31"/>
      <c r="BL29" s="31"/>
      <c r="BM29" s="31"/>
      <c r="BN29" s="31"/>
      <c r="BO29" s="31"/>
      <c r="BP29" s="31"/>
      <c r="BQ29" s="31"/>
      <c r="BR29" s="31"/>
      <c r="BS29" s="31"/>
      <c r="BT29" s="31"/>
      <c r="BU29" s="31"/>
      <c r="BV29" s="31"/>
      <c r="BW29" s="31"/>
      <c r="BX29" s="31"/>
      <c r="BY29" s="31"/>
      <c r="BZ29" s="31"/>
      <c r="CA29" s="31"/>
      <c r="CB29" s="31"/>
      <c r="CC29" s="31"/>
      <c r="CD29" s="31"/>
      <c r="CE29" s="31"/>
      <c r="CF29" s="31"/>
      <c r="CG29" s="31"/>
      <c r="CH29" s="31"/>
      <c r="CI29" s="31"/>
      <c r="CJ29" s="31"/>
      <c r="CK29" s="31"/>
      <c r="CL29" s="31"/>
      <c r="CM29" s="31"/>
      <c r="CN29" s="31"/>
      <c r="CO29" s="31"/>
      <c r="CP29" s="31"/>
      <c r="CQ29" s="31"/>
      <c r="CR29" s="31"/>
      <c r="CS29" s="31"/>
      <c r="CT29" s="31"/>
      <c r="CU29" s="31"/>
      <c r="CV29" s="31"/>
      <c r="CW29" s="31"/>
    </row>
    <row r="30" spans="1:102" s="2" customFormat="1" ht="13.5" thickTop="1">
      <c r="A30" s="13" t="s">
        <v>41</v>
      </c>
      <c r="B30" s="40">
        <v>105</v>
      </c>
      <c r="C30" s="40">
        <v>150</v>
      </c>
      <c r="D30" s="40">
        <v>165</v>
      </c>
      <c r="E30" s="40">
        <v>75</v>
      </c>
      <c r="F30" s="40">
        <v>105</v>
      </c>
      <c r="G30" s="40"/>
      <c r="H30" s="40" t="s">
        <v>56</v>
      </c>
      <c r="I30" s="40"/>
      <c r="J30" s="40"/>
      <c r="K30" s="40"/>
      <c r="L30" s="40"/>
      <c r="M30" s="40"/>
      <c r="N30" s="40"/>
      <c r="O30" s="40"/>
      <c r="P30" s="40"/>
      <c r="Q30" s="40"/>
      <c r="R30" s="40"/>
      <c r="S30" s="40"/>
      <c r="T30" s="40"/>
      <c r="U30" s="40"/>
      <c r="V30" s="40"/>
      <c r="W30" s="40"/>
      <c r="X30" s="40"/>
      <c r="Y30" s="40"/>
      <c r="Z30" s="40"/>
      <c r="AA30" s="40"/>
      <c r="AB30" s="40"/>
      <c r="AC30" s="40"/>
      <c r="AD30" s="40"/>
      <c r="AE30" s="40"/>
      <c r="AF30" s="40"/>
      <c r="AG30" s="40"/>
      <c r="AH30" s="40"/>
      <c r="AI30" s="40"/>
      <c r="AJ30" s="40"/>
      <c r="AK30" s="40"/>
      <c r="AL30" s="40"/>
      <c r="AM30" s="40"/>
      <c r="AN30" s="40"/>
      <c r="AO30" s="40"/>
      <c r="AP30" s="40"/>
      <c r="AQ30" s="40"/>
      <c r="AR30" s="40"/>
      <c r="AS30" s="40"/>
      <c r="AT30" s="40"/>
      <c r="AU30" s="40"/>
      <c r="AV30" s="40"/>
      <c r="AW30" s="40"/>
      <c r="AX30" s="40"/>
      <c r="AY30" s="40"/>
      <c r="AZ30" s="40"/>
      <c r="BA30" s="40"/>
      <c r="BB30" s="40"/>
      <c r="BC30" s="40"/>
      <c r="BD30" s="40"/>
      <c r="BE30" s="40"/>
      <c r="BF30" s="40"/>
      <c r="BG30" s="40"/>
      <c r="BH30" s="40"/>
      <c r="BI30" s="40"/>
      <c r="BJ30" s="40"/>
      <c r="BK30" s="40"/>
      <c r="BL30" s="40"/>
      <c r="BM30" s="40"/>
      <c r="BN30" s="40"/>
      <c r="BO30" s="40"/>
      <c r="BP30" s="40"/>
      <c r="BQ30" s="40"/>
      <c r="BR30" s="40"/>
      <c r="BS30" s="40"/>
      <c r="BT30" s="40"/>
      <c r="BU30" s="40"/>
      <c r="BV30" s="40"/>
      <c r="BW30" s="40"/>
      <c r="BX30" s="40"/>
      <c r="BY30" s="40"/>
      <c r="BZ30" s="40"/>
      <c r="CA30" s="40"/>
      <c r="CB30" s="40"/>
      <c r="CC30" s="40"/>
      <c r="CD30" s="40"/>
      <c r="CE30" s="40"/>
      <c r="CF30" s="40"/>
      <c r="CG30" s="40"/>
      <c r="CH30" s="40"/>
      <c r="CI30" s="40"/>
      <c r="CJ30" s="40"/>
      <c r="CK30" s="40"/>
      <c r="CL30" s="40"/>
      <c r="CM30" s="40"/>
      <c r="CN30" s="40"/>
      <c r="CO30" s="40"/>
      <c r="CP30" s="40"/>
      <c r="CQ30" s="40"/>
      <c r="CR30" s="40"/>
      <c r="CS30" s="40"/>
      <c r="CT30" s="40"/>
      <c r="CU30" s="40"/>
      <c r="CV30" s="40"/>
      <c r="CW30" s="40"/>
      <c r="CX30" s="41"/>
    </row>
    <row r="31" spans="1:102" s="2" customFormat="1" ht="13.5" thickBot="1">
      <c r="A31" s="13" t="s">
        <v>42</v>
      </c>
      <c r="B31" s="42">
        <v>35</v>
      </c>
      <c r="C31" s="42">
        <v>50</v>
      </c>
      <c r="D31" s="42">
        <v>55</v>
      </c>
      <c r="E31" s="42">
        <v>25</v>
      </c>
      <c r="F31" s="42">
        <v>35</v>
      </c>
      <c r="G31" s="42"/>
      <c r="H31" s="42" t="s">
        <v>59</v>
      </c>
      <c r="I31" s="42"/>
      <c r="J31" s="42" t="s">
        <v>57</v>
      </c>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42"/>
      <c r="AS31" s="42"/>
      <c r="AT31" s="42"/>
      <c r="AU31" s="42"/>
      <c r="AV31" s="42"/>
      <c r="AW31" s="42"/>
      <c r="AX31" s="42"/>
      <c r="AY31" s="42"/>
      <c r="AZ31" s="42"/>
      <c r="BA31" s="42"/>
      <c r="BB31" s="42"/>
      <c r="BC31" s="42"/>
      <c r="BD31" s="42"/>
      <c r="BE31" s="42"/>
      <c r="BF31" s="42"/>
      <c r="BG31" s="42"/>
      <c r="BH31" s="42"/>
      <c r="BI31" s="42"/>
      <c r="BJ31" s="42"/>
      <c r="BK31" s="42"/>
      <c r="BL31" s="42"/>
      <c r="BM31" s="42"/>
      <c r="BN31" s="42"/>
      <c r="BO31" s="42"/>
      <c r="BP31" s="42"/>
      <c r="BQ31" s="42"/>
      <c r="BR31" s="42"/>
      <c r="BS31" s="42"/>
      <c r="BT31" s="42"/>
      <c r="BU31" s="42"/>
      <c r="BV31" s="42"/>
      <c r="BW31" s="42"/>
      <c r="BX31" s="42"/>
      <c r="BY31" s="42"/>
      <c r="BZ31" s="42"/>
      <c r="CA31" s="42"/>
      <c r="CB31" s="42"/>
      <c r="CC31" s="42"/>
      <c r="CD31" s="42"/>
      <c r="CE31" s="42"/>
      <c r="CF31" s="42"/>
      <c r="CG31" s="42"/>
      <c r="CH31" s="42"/>
      <c r="CI31" s="42"/>
      <c r="CJ31" s="42"/>
      <c r="CK31" s="42"/>
      <c r="CL31" s="42"/>
      <c r="CM31" s="42"/>
      <c r="CN31" s="42"/>
      <c r="CO31" s="42"/>
      <c r="CP31" s="42"/>
      <c r="CQ31" s="42"/>
      <c r="CR31" s="42"/>
      <c r="CS31" s="42"/>
      <c r="CT31" s="42"/>
      <c r="CU31" s="42"/>
      <c r="CV31" s="42"/>
      <c r="CW31" s="42"/>
      <c r="CX31" s="41"/>
    </row>
    <row r="32" spans="1:101" ht="13.5" thickTop="1">
      <c r="A32" s="44" t="s">
        <v>43</v>
      </c>
      <c r="B32" s="32">
        <v>0.5</v>
      </c>
      <c r="C32" s="33">
        <v>0.5</v>
      </c>
      <c r="D32" s="33">
        <v>-0.5</v>
      </c>
      <c r="E32" s="33">
        <v>-0.5</v>
      </c>
      <c r="F32" s="33">
        <v>-0.5</v>
      </c>
      <c r="G32" s="33"/>
      <c r="H32" s="33">
        <f>SUMPRODUCT(a_1,x)</f>
        <v>-20</v>
      </c>
      <c r="I32" s="33" t="s">
        <v>64</v>
      </c>
      <c r="J32" s="33">
        <v>0</v>
      </c>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33"/>
      <c r="BS32" s="33"/>
      <c r="BT32" s="33"/>
      <c r="BU32" s="33"/>
      <c r="BV32" s="33"/>
      <c r="BW32" s="33"/>
      <c r="BX32" s="33"/>
      <c r="BY32" s="33"/>
      <c r="BZ32" s="33"/>
      <c r="CA32" s="33"/>
      <c r="CB32" s="33"/>
      <c r="CC32" s="33"/>
      <c r="CD32" s="33"/>
      <c r="CE32" s="33"/>
      <c r="CF32" s="33"/>
      <c r="CG32" s="33"/>
      <c r="CH32" s="33"/>
      <c r="CI32" s="33"/>
      <c r="CJ32" s="33"/>
      <c r="CK32" s="33"/>
      <c r="CL32" s="33"/>
      <c r="CM32" s="33"/>
      <c r="CN32" s="33"/>
      <c r="CO32" s="33"/>
      <c r="CP32" s="33"/>
      <c r="CQ32" s="33"/>
      <c r="CR32" s="33"/>
      <c r="CS32" s="33"/>
      <c r="CT32" s="33"/>
      <c r="CU32" s="33"/>
      <c r="CV32" s="33"/>
      <c r="CW32" s="33"/>
    </row>
    <row r="33" spans="1:101" ht="12.75">
      <c r="A33" s="44" t="s">
        <v>44</v>
      </c>
      <c r="B33" s="34">
        <v>0</v>
      </c>
      <c r="C33" s="35">
        <v>0</v>
      </c>
      <c r="D33" s="35">
        <v>-1</v>
      </c>
      <c r="E33" s="35">
        <v>0</v>
      </c>
      <c r="F33" s="35">
        <v>3</v>
      </c>
      <c r="G33" s="35"/>
      <c r="H33" s="35">
        <f>SUMPRODUCT(a_2,x)</f>
        <v>0</v>
      </c>
      <c r="I33" s="35" t="s">
        <v>64</v>
      </c>
      <c r="J33" s="35">
        <v>0</v>
      </c>
      <c r="K33" s="35"/>
      <c r="L33" s="35"/>
      <c r="M33" s="35"/>
      <c r="N33" s="35"/>
      <c r="O33" s="35"/>
      <c r="P33" s="35"/>
      <c r="Q33" s="35"/>
      <c r="R33" s="35"/>
      <c r="S33" s="35"/>
      <c r="T33" s="35"/>
      <c r="U33" s="35"/>
      <c r="V33" s="35"/>
      <c r="W33" s="35"/>
      <c r="X33" s="35"/>
      <c r="Y33" s="35"/>
      <c r="Z33" s="35"/>
      <c r="AA33" s="35"/>
      <c r="AB33" s="35"/>
      <c r="AC33" s="35"/>
      <c r="AD33" s="35"/>
      <c r="AE33" s="35"/>
      <c r="AF33" s="35"/>
      <c r="AG33" s="35"/>
      <c r="AH33" s="35"/>
      <c r="AI33" s="35"/>
      <c r="AJ33" s="35"/>
      <c r="AK33" s="35"/>
      <c r="AL33" s="35"/>
      <c r="AM33" s="35"/>
      <c r="AN33" s="35"/>
      <c r="AO33" s="35"/>
      <c r="AP33" s="35"/>
      <c r="AQ33" s="35"/>
      <c r="AR33" s="35"/>
      <c r="AS33" s="35"/>
      <c r="AT33" s="35"/>
      <c r="AU33" s="35"/>
      <c r="AV33" s="35"/>
      <c r="AW33" s="35"/>
      <c r="AX33" s="35"/>
      <c r="AY33" s="35"/>
      <c r="AZ33" s="35"/>
      <c r="BA33" s="35"/>
      <c r="BB33" s="35"/>
      <c r="BC33" s="35"/>
      <c r="BD33" s="35"/>
      <c r="BE33" s="35"/>
      <c r="BF33" s="35"/>
      <c r="BG33" s="35"/>
      <c r="BH33" s="35"/>
      <c r="BI33" s="35"/>
      <c r="BJ33" s="35"/>
      <c r="BK33" s="35"/>
      <c r="BL33" s="35"/>
      <c r="BM33" s="35"/>
      <c r="BN33" s="35"/>
      <c r="BO33" s="35"/>
      <c r="BP33" s="35"/>
      <c r="BQ33" s="35"/>
      <c r="BR33" s="35"/>
      <c r="BS33" s="35"/>
      <c r="BT33" s="35"/>
      <c r="BU33" s="35"/>
      <c r="BV33" s="35"/>
      <c r="BW33" s="35"/>
      <c r="BX33" s="35"/>
      <c r="BY33" s="35"/>
      <c r="BZ33" s="35"/>
      <c r="CA33" s="35"/>
      <c r="CB33" s="35"/>
      <c r="CC33" s="35"/>
      <c r="CD33" s="35"/>
      <c r="CE33" s="35"/>
      <c r="CF33" s="35"/>
      <c r="CG33" s="35"/>
      <c r="CH33" s="35"/>
      <c r="CI33" s="35"/>
      <c r="CJ33" s="35"/>
      <c r="CK33" s="35"/>
      <c r="CL33" s="35"/>
      <c r="CM33" s="35"/>
      <c r="CN33" s="35"/>
      <c r="CO33" s="35"/>
      <c r="CP33" s="35"/>
      <c r="CQ33" s="35"/>
      <c r="CR33" s="35"/>
      <c r="CS33" s="35"/>
      <c r="CT33" s="35"/>
      <c r="CU33" s="35"/>
      <c r="CV33" s="35"/>
      <c r="CW33" s="35"/>
    </row>
    <row r="34" spans="1:101" ht="12.75">
      <c r="A34" s="44" t="s">
        <v>45</v>
      </c>
      <c r="B34" s="34">
        <v>0</v>
      </c>
      <c r="C34" s="35">
        <v>0</v>
      </c>
      <c r="D34" s="35">
        <v>0</v>
      </c>
      <c r="E34" s="35">
        <v>0</v>
      </c>
      <c r="F34" s="35">
        <v>0</v>
      </c>
      <c r="G34" s="35"/>
      <c r="H34" s="35">
        <f>SUMPRODUCT(a_3,x)</f>
        <v>0</v>
      </c>
      <c r="I34" s="35" t="s">
        <v>46</v>
      </c>
      <c r="J34" s="35">
        <v>0</v>
      </c>
      <c r="K34" s="35"/>
      <c r="L34" s="35"/>
      <c r="M34" s="35"/>
      <c r="N34" s="35"/>
      <c r="O34" s="35"/>
      <c r="P34" s="35"/>
      <c r="Q34" s="35"/>
      <c r="R34" s="35"/>
      <c r="S34" s="35"/>
      <c r="T34" s="35"/>
      <c r="U34" s="35"/>
      <c r="V34" s="35"/>
      <c r="W34" s="35"/>
      <c r="X34" s="35"/>
      <c r="Y34" s="35"/>
      <c r="Z34" s="35"/>
      <c r="AA34" s="35"/>
      <c r="AB34" s="35"/>
      <c r="AC34" s="35"/>
      <c r="AD34" s="35"/>
      <c r="AE34" s="35"/>
      <c r="AF34" s="35"/>
      <c r="AG34" s="35"/>
      <c r="AH34" s="35"/>
      <c r="AI34" s="35"/>
      <c r="AJ34" s="35"/>
      <c r="AK34" s="35"/>
      <c r="AL34" s="35"/>
      <c r="AM34" s="35"/>
      <c r="AN34" s="35"/>
      <c r="AO34" s="35"/>
      <c r="AP34" s="35"/>
      <c r="AQ34" s="35"/>
      <c r="AR34" s="35"/>
      <c r="AS34" s="35"/>
      <c r="AT34" s="35"/>
      <c r="AU34" s="35"/>
      <c r="AV34" s="35"/>
      <c r="AW34" s="35"/>
      <c r="AX34" s="35"/>
      <c r="AY34" s="35"/>
      <c r="AZ34" s="35"/>
      <c r="BA34" s="35"/>
      <c r="BB34" s="35"/>
      <c r="BC34" s="35"/>
      <c r="BD34" s="35"/>
      <c r="BE34" s="35"/>
      <c r="BF34" s="35"/>
      <c r="BG34" s="35"/>
      <c r="BH34" s="35"/>
      <c r="BI34" s="35"/>
      <c r="BJ34" s="35"/>
      <c r="BK34" s="35"/>
      <c r="BL34" s="35"/>
      <c r="BM34" s="35"/>
      <c r="BN34" s="35"/>
      <c r="BO34" s="35"/>
      <c r="BP34" s="35"/>
      <c r="BQ34" s="35"/>
      <c r="BR34" s="35"/>
      <c r="BS34" s="35"/>
      <c r="BT34" s="35"/>
      <c r="BU34" s="35"/>
      <c r="BV34" s="35"/>
      <c r="BW34" s="35"/>
      <c r="BX34" s="35"/>
      <c r="BY34" s="35"/>
      <c r="BZ34" s="35"/>
      <c r="CA34" s="35"/>
      <c r="CB34" s="35"/>
      <c r="CC34" s="35"/>
      <c r="CD34" s="35"/>
      <c r="CE34" s="35"/>
      <c r="CF34" s="35"/>
      <c r="CG34" s="35"/>
      <c r="CH34" s="35"/>
      <c r="CI34" s="35"/>
      <c r="CJ34" s="35"/>
      <c r="CK34" s="35"/>
      <c r="CL34" s="35"/>
      <c r="CM34" s="35"/>
      <c r="CN34" s="35"/>
      <c r="CO34" s="35"/>
      <c r="CP34" s="35"/>
      <c r="CQ34" s="35"/>
      <c r="CR34" s="35"/>
      <c r="CS34" s="35"/>
      <c r="CT34" s="35"/>
      <c r="CU34" s="35"/>
      <c r="CV34" s="35"/>
      <c r="CW34" s="35"/>
    </row>
    <row r="35" spans="1:101" ht="12.75">
      <c r="A35" s="44" t="s">
        <v>47</v>
      </c>
      <c r="B35" s="34">
        <v>0</v>
      </c>
      <c r="C35" s="35">
        <v>0</v>
      </c>
      <c r="D35" s="35">
        <v>0</v>
      </c>
      <c r="E35" s="35">
        <v>0</v>
      </c>
      <c r="F35" s="35">
        <v>0</v>
      </c>
      <c r="G35" s="35"/>
      <c r="H35" s="35">
        <f>SUMPRODUCT(a_4,x)</f>
        <v>0</v>
      </c>
      <c r="I35" s="35" t="s">
        <v>46</v>
      </c>
      <c r="J35" s="35">
        <v>0</v>
      </c>
      <c r="K35" s="35"/>
      <c r="L35" s="35"/>
      <c r="M35" s="35"/>
      <c r="N35" s="35"/>
      <c r="O35" s="35"/>
      <c r="P35" s="35"/>
      <c r="Q35" s="35"/>
      <c r="R35" s="35"/>
      <c r="S35" s="35"/>
      <c r="T35" s="35"/>
      <c r="U35" s="35"/>
      <c r="V35" s="35"/>
      <c r="W35" s="35"/>
      <c r="X35" s="35"/>
      <c r="Y35" s="35"/>
      <c r="Z35" s="35"/>
      <c r="AA35" s="35"/>
      <c r="AB35" s="35"/>
      <c r="AC35" s="35"/>
      <c r="AD35" s="35"/>
      <c r="AE35" s="35"/>
      <c r="AF35" s="35"/>
      <c r="AG35" s="35"/>
      <c r="AH35" s="35"/>
      <c r="AI35" s="35"/>
      <c r="AJ35" s="35"/>
      <c r="AK35" s="35"/>
      <c r="AL35" s="35"/>
      <c r="AM35" s="35"/>
      <c r="AN35" s="35"/>
      <c r="AO35" s="35"/>
      <c r="AP35" s="35"/>
      <c r="AQ35" s="35"/>
      <c r="AR35" s="35"/>
      <c r="AS35" s="35"/>
      <c r="AT35" s="35"/>
      <c r="AU35" s="35"/>
      <c r="AV35" s="35"/>
      <c r="AW35" s="35"/>
      <c r="AX35" s="35"/>
      <c r="AY35" s="35"/>
      <c r="AZ35" s="35"/>
      <c r="BA35" s="35"/>
      <c r="BB35" s="35"/>
      <c r="BC35" s="35"/>
      <c r="BD35" s="35"/>
      <c r="BE35" s="35"/>
      <c r="BF35" s="35"/>
      <c r="BG35" s="35"/>
      <c r="BH35" s="35"/>
      <c r="BI35" s="35"/>
      <c r="BJ35" s="35"/>
      <c r="BK35" s="35"/>
      <c r="BL35" s="35"/>
      <c r="BM35" s="35"/>
      <c r="BN35" s="35"/>
      <c r="BO35" s="35"/>
      <c r="BP35" s="35"/>
      <c r="BQ35" s="35"/>
      <c r="BR35" s="35"/>
      <c r="BS35" s="35"/>
      <c r="BT35" s="35"/>
      <c r="BU35" s="35"/>
      <c r="BV35" s="35"/>
      <c r="BW35" s="35"/>
      <c r="BX35" s="35"/>
      <c r="BY35" s="35"/>
      <c r="BZ35" s="35"/>
      <c r="CA35" s="35"/>
      <c r="CB35" s="35"/>
      <c r="CC35" s="35"/>
      <c r="CD35" s="35"/>
      <c r="CE35" s="35"/>
      <c r="CF35" s="35"/>
      <c r="CG35" s="35"/>
      <c r="CH35" s="35"/>
      <c r="CI35" s="35"/>
      <c r="CJ35" s="35"/>
      <c r="CK35" s="35"/>
      <c r="CL35" s="35"/>
      <c r="CM35" s="35"/>
      <c r="CN35" s="35"/>
      <c r="CO35" s="35"/>
      <c r="CP35" s="35"/>
      <c r="CQ35" s="35"/>
      <c r="CR35" s="35"/>
      <c r="CS35" s="35"/>
      <c r="CT35" s="35"/>
      <c r="CU35" s="35"/>
      <c r="CV35" s="35"/>
      <c r="CW35" s="35"/>
    </row>
    <row r="36" spans="1:101" ht="12.75">
      <c r="A36" s="44" t="s">
        <v>48</v>
      </c>
      <c r="B36" s="34">
        <v>0</v>
      </c>
      <c r="C36" s="35">
        <v>0</v>
      </c>
      <c r="D36" s="35">
        <v>0</v>
      </c>
      <c r="E36" s="35">
        <v>0</v>
      </c>
      <c r="F36" s="35">
        <v>0</v>
      </c>
      <c r="G36" s="35"/>
      <c r="H36" s="35">
        <f>SUMPRODUCT(a_5,x)</f>
        <v>0</v>
      </c>
      <c r="I36" s="35" t="s">
        <v>52</v>
      </c>
      <c r="J36" s="35">
        <v>0</v>
      </c>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35"/>
      <c r="CI36" s="35"/>
      <c r="CJ36" s="35"/>
      <c r="CK36" s="35"/>
      <c r="CL36" s="35"/>
      <c r="CM36" s="35"/>
      <c r="CN36" s="35"/>
      <c r="CO36" s="35"/>
      <c r="CP36" s="35"/>
      <c r="CQ36" s="35"/>
      <c r="CR36" s="35"/>
      <c r="CS36" s="35"/>
      <c r="CT36" s="35"/>
      <c r="CU36" s="35"/>
      <c r="CV36" s="35"/>
      <c r="CW36" s="35"/>
    </row>
    <row r="37" spans="1:101" ht="12.75">
      <c r="A37" s="44" t="s">
        <v>49</v>
      </c>
      <c r="B37" s="34">
        <v>0</v>
      </c>
      <c r="C37" s="35">
        <v>0</v>
      </c>
      <c r="D37" s="35">
        <v>0</v>
      </c>
      <c r="E37" s="35">
        <v>0</v>
      </c>
      <c r="F37" s="35">
        <v>0</v>
      </c>
      <c r="G37" s="35"/>
      <c r="H37" s="35">
        <f>SUMPRODUCT(a_6,x)</f>
        <v>0</v>
      </c>
      <c r="I37" s="35" t="s">
        <v>52</v>
      </c>
      <c r="J37" s="35">
        <v>0</v>
      </c>
      <c r="K37" s="35"/>
      <c r="L37" s="35"/>
      <c r="M37" s="35"/>
      <c r="N37" s="35"/>
      <c r="O37" s="35"/>
      <c r="P37" s="35"/>
      <c r="Q37" s="35"/>
      <c r="R37" s="35"/>
      <c r="S37" s="35"/>
      <c r="T37" s="35"/>
      <c r="U37" s="35"/>
      <c r="V37" s="35"/>
      <c r="W37" s="35"/>
      <c r="X37" s="35"/>
      <c r="Y37" s="35"/>
      <c r="Z37" s="35"/>
      <c r="AA37" s="35"/>
      <c r="AB37" s="35"/>
      <c r="AC37" s="35"/>
      <c r="AD37" s="35"/>
      <c r="AE37" s="35"/>
      <c r="AF37" s="35"/>
      <c r="AG37" s="35"/>
      <c r="AH37" s="35"/>
      <c r="AI37" s="35"/>
      <c r="AJ37" s="35"/>
      <c r="AK37" s="35"/>
      <c r="AL37" s="35"/>
      <c r="AM37" s="35"/>
      <c r="AN37" s="35"/>
      <c r="AO37" s="35"/>
      <c r="AP37" s="35"/>
      <c r="AQ37" s="35"/>
      <c r="AR37" s="35"/>
      <c r="AS37" s="35"/>
      <c r="AT37" s="35"/>
      <c r="AU37" s="35"/>
      <c r="AV37" s="35"/>
      <c r="AW37" s="35"/>
      <c r="AX37" s="35"/>
      <c r="AY37" s="35"/>
      <c r="AZ37" s="35"/>
      <c r="BA37" s="35"/>
      <c r="BB37" s="35"/>
      <c r="BC37" s="35"/>
      <c r="BD37" s="35"/>
      <c r="BE37" s="35"/>
      <c r="BF37" s="35"/>
      <c r="BG37" s="35"/>
      <c r="BH37" s="35"/>
      <c r="BI37" s="35"/>
      <c r="BJ37" s="35"/>
      <c r="BK37" s="35"/>
      <c r="BL37" s="35"/>
      <c r="BM37" s="35"/>
      <c r="BN37" s="35"/>
      <c r="BO37" s="35"/>
      <c r="BP37" s="35"/>
      <c r="BQ37" s="35"/>
      <c r="BR37" s="35"/>
      <c r="BS37" s="35"/>
      <c r="BT37" s="35"/>
      <c r="BU37" s="35"/>
      <c r="BV37" s="35"/>
      <c r="BW37" s="35"/>
      <c r="BX37" s="35"/>
      <c r="BY37" s="35"/>
      <c r="BZ37" s="35"/>
      <c r="CA37" s="35"/>
      <c r="CB37" s="35"/>
      <c r="CC37" s="35"/>
      <c r="CD37" s="35"/>
      <c r="CE37" s="35"/>
      <c r="CF37" s="35"/>
      <c r="CG37" s="35"/>
      <c r="CH37" s="35"/>
      <c r="CI37" s="35"/>
      <c r="CJ37" s="35"/>
      <c r="CK37" s="35"/>
      <c r="CL37" s="35"/>
      <c r="CM37" s="35"/>
      <c r="CN37" s="35"/>
      <c r="CO37" s="35"/>
      <c r="CP37" s="35"/>
      <c r="CQ37" s="35"/>
      <c r="CR37" s="35"/>
      <c r="CS37" s="35"/>
      <c r="CT37" s="35"/>
      <c r="CU37" s="35"/>
      <c r="CV37" s="35"/>
      <c r="CW37" s="35"/>
    </row>
    <row r="38" spans="1:101" ht="12.75">
      <c r="A38" s="44" t="s">
        <v>55</v>
      </c>
      <c r="B38" s="34">
        <v>1</v>
      </c>
      <c r="C38" s="35">
        <v>1</v>
      </c>
      <c r="D38" s="35">
        <v>1</v>
      </c>
      <c r="E38" s="35">
        <v>1</v>
      </c>
      <c r="F38" s="35">
        <v>1</v>
      </c>
      <c r="G38" s="35"/>
      <c r="H38" s="35">
        <f>SUMPRODUCT(a_7,x)</f>
        <v>550</v>
      </c>
      <c r="I38" s="35" t="s">
        <v>52</v>
      </c>
      <c r="J38" s="46">
        <f>RHS_Parameter</f>
        <v>400</v>
      </c>
      <c r="K38" s="35"/>
      <c r="L38" s="35"/>
      <c r="M38" s="35"/>
      <c r="N38" s="35"/>
      <c r="O38" s="35"/>
      <c r="P38" s="35"/>
      <c r="Q38" s="35"/>
      <c r="R38" s="35"/>
      <c r="S38" s="35"/>
      <c r="T38" s="35"/>
      <c r="U38" s="35"/>
      <c r="V38" s="35"/>
      <c r="W38" s="35"/>
      <c r="X38" s="35"/>
      <c r="Y38" s="35"/>
      <c r="Z38" s="35"/>
      <c r="AA38" s="35"/>
      <c r="AB38" s="35"/>
      <c r="AC38" s="35"/>
      <c r="AD38" s="35"/>
      <c r="AE38" s="35"/>
      <c r="AF38" s="35"/>
      <c r="AG38" s="35"/>
      <c r="AH38" s="35"/>
      <c r="AI38" s="35"/>
      <c r="AJ38" s="35"/>
      <c r="AK38" s="35"/>
      <c r="AL38" s="35"/>
      <c r="AM38" s="35"/>
      <c r="AN38" s="35"/>
      <c r="AO38" s="35"/>
      <c r="AP38" s="35"/>
      <c r="AQ38" s="35"/>
      <c r="AR38" s="35"/>
      <c r="AS38" s="35"/>
      <c r="AT38" s="35"/>
      <c r="AU38" s="35"/>
      <c r="AV38" s="35"/>
      <c r="AW38" s="35"/>
      <c r="AX38" s="35"/>
      <c r="AY38" s="35"/>
      <c r="AZ38" s="35"/>
      <c r="BA38" s="35"/>
      <c r="BB38" s="35"/>
      <c r="BC38" s="35"/>
      <c r="BD38" s="35"/>
      <c r="BE38" s="35"/>
      <c r="BF38" s="35"/>
      <c r="BG38" s="35"/>
      <c r="BH38" s="35"/>
      <c r="BI38" s="35"/>
      <c r="BJ38" s="35"/>
      <c r="BK38" s="35"/>
      <c r="BL38" s="35"/>
      <c r="BM38" s="35"/>
      <c r="BN38" s="35"/>
      <c r="BO38" s="35"/>
      <c r="BP38" s="35"/>
      <c r="BQ38" s="35"/>
      <c r="BR38" s="35"/>
      <c r="BS38" s="35"/>
      <c r="BT38" s="35"/>
      <c r="BU38" s="35"/>
      <c r="BV38" s="35"/>
      <c r="BW38" s="35"/>
      <c r="BX38" s="35"/>
      <c r="BY38" s="35"/>
      <c r="BZ38" s="35"/>
      <c r="CA38" s="35"/>
      <c r="CB38" s="35"/>
      <c r="CC38" s="35"/>
      <c r="CD38" s="35"/>
      <c r="CE38" s="35"/>
      <c r="CF38" s="35"/>
      <c r="CG38" s="35"/>
      <c r="CH38" s="35"/>
      <c r="CI38" s="35"/>
      <c r="CJ38" s="35"/>
      <c r="CK38" s="35"/>
      <c r="CL38" s="35"/>
      <c r="CM38" s="35"/>
      <c r="CN38" s="35"/>
      <c r="CO38" s="35"/>
      <c r="CP38" s="35"/>
      <c r="CQ38" s="35"/>
      <c r="CR38" s="35"/>
      <c r="CS38" s="35"/>
      <c r="CT38" s="35"/>
      <c r="CU38" s="35"/>
      <c r="CV38" s="35"/>
      <c r="CW38" s="35"/>
    </row>
    <row r="39" spans="1:101" ht="12.75">
      <c r="A39" s="44"/>
      <c r="B39" s="34"/>
      <c r="C39" s="35"/>
      <c r="D39" s="35"/>
      <c r="E39" s="35"/>
      <c r="F39" s="35"/>
      <c r="G39" s="35"/>
      <c r="H39" s="35"/>
      <c r="I39" s="35"/>
      <c r="J39" s="35"/>
      <c r="K39" s="35"/>
      <c r="L39" s="35"/>
      <c r="M39" s="35"/>
      <c r="N39" s="35"/>
      <c r="O39" s="35"/>
      <c r="P39" s="35"/>
      <c r="Q39" s="35"/>
      <c r="R39" s="35"/>
      <c r="S39" s="35"/>
      <c r="T39" s="35"/>
      <c r="U39" s="35"/>
      <c r="V39" s="35"/>
      <c r="W39" s="35"/>
      <c r="X39" s="35"/>
      <c r="Y39" s="35"/>
      <c r="Z39" s="35"/>
      <c r="AA39" s="35"/>
      <c r="AB39" s="35"/>
      <c r="AC39" s="35"/>
      <c r="AD39" s="35"/>
      <c r="AE39" s="35"/>
      <c r="AF39" s="35"/>
      <c r="AG39" s="35"/>
      <c r="AH39" s="35"/>
      <c r="AI39" s="35"/>
      <c r="AJ39" s="35"/>
      <c r="AK39" s="35"/>
      <c r="AL39" s="35"/>
      <c r="AM39" s="35"/>
      <c r="AN39" s="35"/>
      <c r="AO39" s="35"/>
      <c r="AP39" s="35"/>
      <c r="AQ39" s="35"/>
      <c r="AR39" s="35"/>
      <c r="AS39" s="35"/>
      <c r="AT39" s="35"/>
      <c r="AU39" s="35"/>
      <c r="AV39" s="35"/>
      <c r="AW39" s="35"/>
      <c r="AX39" s="35"/>
      <c r="AY39" s="35"/>
      <c r="AZ39" s="35"/>
      <c r="BA39" s="35"/>
      <c r="BB39" s="35"/>
      <c r="BC39" s="35"/>
      <c r="BD39" s="35"/>
      <c r="BE39" s="35"/>
      <c r="BF39" s="35"/>
      <c r="BG39" s="35"/>
      <c r="BH39" s="35"/>
      <c r="BI39" s="35"/>
      <c r="BJ39" s="35"/>
      <c r="BK39" s="35"/>
      <c r="BL39" s="35"/>
      <c r="BM39" s="35"/>
      <c r="BN39" s="35"/>
      <c r="BO39" s="35"/>
      <c r="BP39" s="35"/>
      <c r="BQ39" s="35"/>
      <c r="BR39" s="35"/>
      <c r="BS39" s="35"/>
      <c r="BT39" s="35"/>
      <c r="BU39" s="35"/>
      <c r="BV39" s="35"/>
      <c r="BW39" s="35"/>
      <c r="BX39" s="35"/>
      <c r="BY39" s="35"/>
      <c r="BZ39" s="35"/>
      <c r="CA39" s="35"/>
      <c r="CB39" s="35"/>
      <c r="CC39" s="35"/>
      <c r="CD39" s="35"/>
      <c r="CE39" s="35"/>
      <c r="CF39" s="35"/>
      <c r="CG39" s="35"/>
      <c r="CH39" s="35"/>
      <c r="CI39" s="35"/>
      <c r="CJ39" s="35"/>
      <c r="CK39" s="35"/>
      <c r="CL39" s="35"/>
      <c r="CM39" s="35"/>
      <c r="CN39" s="35"/>
      <c r="CO39" s="35"/>
      <c r="CP39" s="35"/>
      <c r="CQ39" s="35"/>
      <c r="CR39" s="35"/>
      <c r="CS39" s="35"/>
      <c r="CT39" s="35"/>
      <c r="CU39" s="35"/>
      <c r="CV39" s="35"/>
      <c r="CW39" s="35"/>
    </row>
    <row r="40" spans="1:101" ht="12.75">
      <c r="A40" s="44"/>
      <c r="B40" s="34"/>
      <c r="C40" s="35"/>
      <c r="D40" s="35"/>
      <c r="E40" s="35"/>
      <c r="F40" s="35"/>
      <c r="G40" s="35"/>
      <c r="H40" s="35"/>
      <c r="I40" s="35"/>
      <c r="J40" s="35"/>
      <c r="K40" s="35"/>
      <c r="L40" s="35"/>
      <c r="M40" s="35"/>
      <c r="N40" s="35"/>
      <c r="O40" s="35"/>
      <c r="P40" s="35"/>
      <c r="Q40" s="35"/>
      <c r="R40" s="35"/>
      <c r="S40" s="35"/>
      <c r="T40" s="35"/>
      <c r="U40" s="35"/>
      <c r="V40" s="35"/>
      <c r="W40" s="35"/>
      <c r="X40" s="35"/>
      <c r="Y40" s="35"/>
      <c r="Z40" s="35"/>
      <c r="AA40" s="35"/>
      <c r="AB40" s="35"/>
      <c r="AC40" s="35"/>
      <c r="AD40" s="35"/>
      <c r="AE40" s="35"/>
      <c r="AF40" s="35"/>
      <c r="AG40" s="35"/>
      <c r="AH40" s="35"/>
      <c r="AI40" s="35"/>
      <c r="AJ40" s="35"/>
      <c r="AK40" s="35"/>
      <c r="AL40" s="35"/>
      <c r="AM40" s="35"/>
      <c r="AN40" s="35"/>
      <c r="AO40" s="35"/>
      <c r="AP40" s="35"/>
      <c r="AQ40" s="35"/>
      <c r="AR40" s="35"/>
      <c r="AS40" s="35"/>
      <c r="AT40" s="35"/>
      <c r="AU40" s="35"/>
      <c r="AV40" s="35"/>
      <c r="AW40" s="35"/>
      <c r="AX40" s="35"/>
      <c r="AY40" s="35"/>
      <c r="AZ40" s="35"/>
      <c r="BA40" s="35"/>
      <c r="BB40" s="35"/>
      <c r="BC40" s="35"/>
      <c r="BD40" s="35"/>
      <c r="BE40" s="35"/>
      <c r="BF40" s="35"/>
      <c r="BG40" s="35"/>
      <c r="BH40" s="35"/>
      <c r="BI40" s="35"/>
      <c r="BJ40" s="35"/>
      <c r="BK40" s="35"/>
      <c r="BL40" s="35"/>
      <c r="BM40" s="35"/>
      <c r="BN40" s="35"/>
      <c r="BO40" s="35"/>
      <c r="BP40" s="35"/>
      <c r="BQ40" s="35"/>
      <c r="BR40" s="35"/>
      <c r="BS40" s="35"/>
      <c r="BT40" s="35"/>
      <c r="BU40" s="35"/>
      <c r="BV40" s="35"/>
      <c r="BW40" s="35"/>
      <c r="BX40" s="35"/>
      <c r="BY40" s="35"/>
      <c r="BZ40" s="35"/>
      <c r="CA40" s="35"/>
      <c r="CB40" s="35"/>
      <c r="CC40" s="35"/>
      <c r="CD40" s="35"/>
      <c r="CE40" s="35"/>
      <c r="CF40" s="35"/>
      <c r="CG40" s="35"/>
      <c r="CH40" s="35"/>
      <c r="CI40" s="35"/>
      <c r="CJ40" s="35"/>
      <c r="CK40" s="35"/>
      <c r="CL40" s="35"/>
      <c r="CM40" s="35"/>
      <c r="CN40" s="35"/>
      <c r="CO40" s="35"/>
      <c r="CP40" s="35"/>
      <c r="CQ40" s="35"/>
      <c r="CR40" s="35"/>
      <c r="CS40" s="35"/>
      <c r="CT40" s="35"/>
      <c r="CU40" s="35"/>
      <c r="CV40" s="35"/>
      <c r="CW40" s="35"/>
    </row>
    <row r="41" spans="1:101" ht="12.75">
      <c r="A41" s="44"/>
      <c r="B41" s="34"/>
      <c r="C41" s="35"/>
      <c r="D41" s="35"/>
      <c r="E41" s="35"/>
      <c r="F41" s="35"/>
      <c r="G41" s="35"/>
      <c r="H41" s="35"/>
      <c r="I41" s="35"/>
      <c r="J41" s="35"/>
      <c r="K41" s="35"/>
      <c r="L41" s="35"/>
      <c r="M41" s="35"/>
      <c r="N41" s="35"/>
      <c r="O41" s="35"/>
      <c r="P41" s="35"/>
      <c r="Q41" s="35"/>
      <c r="R41" s="35"/>
      <c r="S41" s="35"/>
      <c r="T41" s="35"/>
      <c r="U41" s="35"/>
      <c r="V41" s="35"/>
      <c r="W41" s="35"/>
      <c r="X41" s="35"/>
      <c r="Y41" s="35"/>
      <c r="Z41" s="35"/>
      <c r="AA41" s="35"/>
      <c r="AB41" s="35"/>
      <c r="AC41" s="35"/>
      <c r="AD41" s="35"/>
      <c r="AE41" s="35"/>
      <c r="AF41" s="35"/>
      <c r="AG41" s="35"/>
      <c r="AH41" s="35"/>
      <c r="AI41" s="35"/>
      <c r="AJ41" s="35"/>
      <c r="AK41" s="35"/>
      <c r="AL41" s="35"/>
      <c r="AM41" s="35"/>
      <c r="AN41" s="35"/>
      <c r="AO41" s="35"/>
      <c r="AP41" s="35"/>
      <c r="AQ41" s="35"/>
      <c r="AR41" s="35"/>
      <c r="AS41" s="35"/>
      <c r="AT41" s="35"/>
      <c r="AU41" s="35"/>
      <c r="AV41" s="35"/>
      <c r="AW41" s="35"/>
      <c r="AX41" s="35"/>
      <c r="AY41" s="35"/>
      <c r="AZ41" s="35"/>
      <c r="BA41" s="35"/>
      <c r="BB41" s="35"/>
      <c r="BC41" s="35"/>
      <c r="BD41" s="35"/>
      <c r="BE41" s="35"/>
      <c r="BF41" s="35"/>
      <c r="BG41" s="35"/>
      <c r="BH41" s="35"/>
      <c r="BI41" s="35"/>
      <c r="BJ41" s="35"/>
      <c r="BK41" s="35"/>
      <c r="BL41" s="35"/>
      <c r="BM41" s="35"/>
      <c r="BN41" s="35"/>
      <c r="BO41" s="35"/>
      <c r="BP41" s="35"/>
      <c r="BQ41" s="35"/>
      <c r="BR41" s="35"/>
      <c r="BS41" s="35"/>
      <c r="BT41" s="35"/>
      <c r="BU41" s="35"/>
      <c r="BV41" s="35"/>
      <c r="BW41" s="35"/>
      <c r="BX41" s="35"/>
      <c r="BY41" s="35"/>
      <c r="BZ41" s="35"/>
      <c r="CA41" s="35"/>
      <c r="CB41" s="35"/>
      <c r="CC41" s="35"/>
      <c r="CD41" s="35"/>
      <c r="CE41" s="35"/>
      <c r="CF41" s="35"/>
      <c r="CG41" s="35"/>
      <c r="CH41" s="35"/>
      <c r="CI41" s="35"/>
      <c r="CJ41" s="35"/>
      <c r="CK41" s="35"/>
      <c r="CL41" s="35"/>
      <c r="CM41" s="35"/>
      <c r="CN41" s="35"/>
      <c r="CO41" s="35"/>
      <c r="CP41" s="35"/>
      <c r="CQ41" s="35"/>
      <c r="CR41" s="35"/>
      <c r="CS41" s="35"/>
      <c r="CT41" s="35"/>
      <c r="CU41" s="35"/>
      <c r="CV41" s="35"/>
      <c r="CW41" s="35"/>
    </row>
    <row r="42" spans="1:101" ht="12.75">
      <c r="A42" s="44"/>
      <c r="B42" s="34"/>
      <c r="C42" s="35"/>
      <c r="D42" s="35"/>
      <c r="E42" s="35"/>
      <c r="F42" s="35"/>
      <c r="G42" s="35"/>
      <c r="H42" s="35"/>
      <c r="I42" s="35"/>
      <c r="J42" s="35"/>
      <c r="K42" s="35"/>
      <c r="L42" s="35"/>
      <c r="M42" s="35"/>
      <c r="N42" s="35"/>
      <c r="O42" s="35"/>
      <c r="P42" s="35"/>
      <c r="Q42" s="35"/>
      <c r="R42" s="35"/>
      <c r="S42" s="35"/>
      <c r="T42" s="35"/>
      <c r="U42" s="35"/>
      <c r="V42" s="35"/>
      <c r="W42" s="35"/>
      <c r="X42" s="35"/>
      <c r="Y42" s="35"/>
      <c r="Z42" s="35"/>
      <c r="AA42" s="35"/>
      <c r="AB42" s="35"/>
      <c r="AC42" s="35"/>
      <c r="AD42" s="35"/>
      <c r="AE42" s="35"/>
      <c r="AF42" s="35"/>
      <c r="AG42" s="35"/>
      <c r="AH42" s="35"/>
      <c r="AI42" s="35"/>
      <c r="AJ42" s="35"/>
      <c r="AK42" s="35"/>
      <c r="AL42" s="35"/>
      <c r="AM42" s="35"/>
      <c r="AN42" s="35"/>
      <c r="AO42" s="35"/>
      <c r="AP42" s="35"/>
      <c r="AQ42" s="35"/>
      <c r="AR42" s="35"/>
      <c r="AS42" s="35"/>
      <c r="AT42" s="35"/>
      <c r="AU42" s="35"/>
      <c r="AV42" s="35"/>
      <c r="AW42" s="35"/>
      <c r="AX42" s="35"/>
      <c r="AY42" s="35"/>
      <c r="AZ42" s="35"/>
      <c r="BA42" s="35"/>
      <c r="BB42" s="35"/>
      <c r="BC42" s="35"/>
      <c r="BD42" s="35"/>
      <c r="BE42" s="35"/>
      <c r="BF42" s="35"/>
      <c r="BG42" s="35"/>
      <c r="BH42" s="35"/>
      <c r="BI42" s="35"/>
      <c r="BJ42" s="35"/>
      <c r="BK42" s="35"/>
      <c r="BL42" s="35"/>
      <c r="BM42" s="35"/>
      <c r="BN42" s="35"/>
      <c r="BO42" s="35"/>
      <c r="BP42" s="35"/>
      <c r="BQ42" s="35"/>
      <c r="BR42" s="35"/>
      <c r="BS42" s="35"/>
      <c r="BT42" s="35"/>
      <c r="BU42" s="35"/>
      <c r="BV42" s="35"/>
      <c r="BW42" s="35"/>
      <c r="BX42" s="35"/>
      <c r="BY42" s="35"/>
      <c r="BZ42" s="35"/>
      <c r="CA42" s="35"/>
      <c r="CB42" s="35"/>
      <c r="CC42" s="35"/>
      <c r="CD42" s="35"/>
      <c r="CE42" s="35"/>
      <c r="CF42" s="35"/>
      <c r="CG42" s="35"/>
      <c r="CH42" s="35"/>
      <c r="CI42" s="35"/>
      <c r="CJ42" s="35"/>
      <c r="CK42" s="35"/>
      <c r="CL42" s="35"/>
      <c r="CM42" s="35"/>
      <c r="CN42" s="35"/>
      <c r="CO42" s="35"/>
      <c r="CP42" s="35"/>
      <c r="CQ42" s="35"/>
      <c r="CR42" s="35"/>
      <c r="CS42" s="35"/>
      <c r="CT42" s="35"/>
      <c r="CU42" s="35"/>
      <c r="CV42" s="35"/>
      <c r="CW42" s="35"/>
    </row>
    <row r="43" spans="1:101" ht="12.75">
      <c r="A43" s="44"/>
      <c r="B43" s="34"/>
      <c r="C43" s="35"/>
      <c r="D43" s="35"/>
      <c r="E43" s="35"/>
      <c r="F43" s="35"/>
      <c r="G43" s="35"/>
      <c r="H43" s="35"/>
      <c r="I43" s="35"/>
      <c r="J43" s="35"/>
      <c r="K43" s="35"/>
      <c r="L43" s="35"/>
      <c r="M43" s="35"/>
      <c r="N43" s="35"/>
      <c r="O43" s="35"/>
      <c r="P43" s="35"/>
      <c r="Q43" s="35"/>
      <c r="R43" s="35"/>
      <c r="S43" s="35"/>
      <c r="T43" s="35"/>
      <c r="U43" s="35"/>
      <c r="V43" s="35"/>
      <c r="W43" s="35"/>
      <c r="X43" s="35"/>
      <c r="Y43" s="35"/>
      <c r="Z43" s="35"/>
      <c r="AA43" s="35"/>
      <c r="AB43" s="35"/>
      <c r="AC43" s="35"/>
      <c r="AD43" s="35"/>
      <c r="AE43" s="35"/>
      <c r="AF43" s="35"/>
      <c r="AG43" s="35"/>
      <c r="AH43" s="35"/>
      <c r="AI43" s="35"/>
      <c r="AJ43" s="35"/>
      <c r="AK43" s="35"/>
      <c r="AL43" s="35"/>
      <c r="AM43" s="35"/>
      <c r="AN43" s="35"/>
      <c r="AO43" s="35"/>
      <c r="AP43" s="35"/>
      <c r="AQ43" s="35"/>
      <c r="AR43" s="35"/>
      <c r="AS43" s="35"/>
      <c r="AT43" s="35"/>
      <c r="AU43" s="35"/>
      <c r="AV43" s="35"/>
      <c r="AW43" s="35"/>
      <c r="AX43" s="35"/>
      <c r="AY43" s="35"/>
      <c r="AZ43" s="35"/>
      <c r="BA43" s="35"/>
      <c r="BB43" s="35"/>
      <c r="BC43" s="35"/>
      <c r="BD43" s="35"/>
      <c r="BE43" s="35"/>
      <c r="BF43" s="35"/>
      <c r="BG43" s="35"/>
      <c r="BH43" s="35"/>
      <c r="BI43" s="35"/>
      <c r="BJ43" s="35"/>
      <c r="BK43" s="35"/>
      <c r="BL43" s="35"/>
      <c r="BM43" s="35"/>
      <c r="BN43" s="35"/>
      <c r="BO43" s="35"/>
      <c r="BP43" s="35"/>
      <c r="BQ43" s="35"/>
      <c r="BR43" s="35"/>
      <c r="BS43" s="35"/>
      <c r="BT43" s="35"/>
      <c r="BU43" s="35"/>
      <c r="BV43" s="35"/>
      <c r="BW43" s="35"/>
      <c r="BX43" s="35"/>
      <c r="BY43" s="35"/>
      <c r="BZ43" s="35"/>
      <c r="CA43" s="35"/>
      <c r="CB43" s="35"/>
      <c r="CC43" s="35"/>
      <c r="CD43" s="35"/>
      <c r="CE43" s="35"/>
      <c r="CF43" s="35"/>
      <c r="CG43" s="35"/>
      <c r="CH43" s="35"/>
      <c r="CI43" s="35"/>
      <c r="CJ43" s="35"/>
      <c r="CK43" s="35"/>
      <c r="CL43" s="35"/>
      <c r="CM43" s="35"/>
      <c r="CN43" s="35"/>
      <c r="CO43" s="35"/>
      <c r="CP43" s="35"/>
      <c r="CQ43" s="35"/>
      <c r="CR43" s="35"/>
      <c r="CS43" s="35"/>
      <c r="CT43" s="35"/>
      <c r="CU43" s="35"/>
      <c r="CV43" s="35"/>
      <c r="CW43" s="35"/>
    </row>
    <row r="44" spans="1:101" ht="12.75">
      <c r="A44" s="44"/>
      <c r="B44" s="34"/>
      <c r="C44" s="35"/>
      <c r="D44" s="35"/>
      <c r="E44" s="35"/>
      <c r="F44" s="35"/>
      <c r="G44" s="35"/>
      <c r="H44" s="35"/>
      <c r="I44" s="35"/>
      <c r="J44" s="35"/>
      <c r="K44" s="35"/>
      <c r="L44" s="35"/>
      <c r="M44" s="35"/>
      <c r="N44" s="35"/>
      <c r="O44" s="35"/>
      <c r="P44" s="35"/>
      <c r="Q44" s="35"/>
      <c r="R44" s="35"/>
      <c r="S44" s="35"/>
      <c r="T44" s="35"/>
      <c r="U44" s="35"/>
      <c r="V44" s="35"/>
      <c r="W44" s="35"/>
      <c r="X44" s="35"/>
      <c r="Y44" s="35"/>
      <c r="Z44" s="35"/>
      <c r="AA44" s="35"/>
      <c r="AB44" s="35"/>
      <c r="AC44" s="35"/>
      <c r="AD44" s="35"/>
      <c r="AE44" s="35"/>
      <c r="AF44" s="35"/>
      <c r="AG44" s="35"/>
      <c r="AH44" s="35"/>
      <c r="AI44" s="35"/>
      <c r="AJ44" s="35"/>
      <c r="AK44" s="35"/>
      <c r="AL44" s="35"/>
      <c r="AM44" s="35"/>
      <c r="AN44" s="35"/>
      <c r="AO44" s="35"/>
      <c r="AP44" s="35"/>
      <c r="AQ44" s="35"/>
      <c r="AR44" s="35"/>
      <c r="AS44" s="35"/>
      <c r="AT44" s="35"/>
      <c r="AU44" s="35"/>
      <c r="AV44" s="35"/>
      <c r="AW44" s="35"/>
      <c r="AX44" s="35"/>
      <c r="AY44" s="35"/>
      <c r="AZ44" s="35"/>
      <c r="BA44" s="35"/>
      <c r="BB44" s="35"/>
      <c r="BC44" s="35"/>
      <c r="BD44" s="35"/>
      <c r="BE44" s="35"/>
      <c r="BF44" s="35"/>
      <c r="BG44" s="35"/>
      <c r="BH44" s="35"/>
      <c r="BI44" s="35"/>
      <c r="BJ44" s="35"/>
      <c r="BK44" s="35"/>
      <c r="BL44" s="35"/>
      <c r="BM44" s="35"/>
      <c r="BN44" s="35"/>
      <c r="BO44" s="35"/>
      <c r="BP44" s="35"/>
      <c r="BQ44" s="35"/>
      <c r="BR44" s="35"/>
      <c r="BS44" s="35"/>
      <c r="BT44" s="35"/>
      <c r="BU44" s="35"/>
      <c r="BV44" s="35"/>
      <c r="BW44" s="35"/>
      <c r="BX44" s="35"/>
      <c r="BY44" s="35"/>
      <c r="BZ44" s="35"/>
      <c r="CA44" s="35"/>
      <c r="CB44" s="35"/>
      <c r="CC44" s="35"/>
      <c r="CD44" s="35"/>
      <c r="CE44" s="35"/>
      <c r="CF44" s="35"/>
      <c r="CG44" s="35"/>
      <c r="CH44" s="35"/>
      <c r="CI44" s="35"/>
      <c r="CJ44" s="35"/>
      <c r="CK44" s="35"/>
      <c r="CL44" s="35"/>
      <c r="CM44" s="35"/>
      <c r="CN44" s="35"/>
      <c r="CO44" s="35"/>
      <c r="CP44" s="35"/>
      <c r="CQ44" s="35"/>
      <c r="CR44" s="35"/>
      <c r="CS44" s="35"/>
      <c r="CT44" s="35"/>
      <c r="CU44" s="35"/>
      <c r="CV44" s="35"/>
      <c r="CW44" s="35"/>
    </row>
    <row r="45" spans="1:101" ht="12.75">
      <c r="A45" s="44"/>
      <c r="B45" s="34"/>
      <c r="C45" s="35"/>
      <c r="D45" s="35"/>
      <c r="E45" s="35"/>
      <c r="F45" s="35"/>
      <c r="G45" s="35"/>
      <c r="H45" s="35"/>
      <c r="I45" s="35"/>
      <c r="J45" s="35"/>
      <c r="K45" s="35"/>
      <c r="L45" s="35"/>
      <c r="M45" s="35"/>
      <c r="N45" s="35"/>
      <c r="O45" s="35"/>
      <c r="P45" s="35"/>
      <c r="Q45" s="35"/>
      <c r="R45" s="35"/>
      <c r="S45" s="35"/>
      <c r="T45" s="35"/>
      <c r="U45" s="35"/>
      <c r="V45" s="35"/>
      <c r="W45" s="35"/>
      <c r="X45" s="35"/>
      <c r="Y45" s="35"/>
      <c r="Z45" s="35"/>
      <c r="AA45" s="35"/>
      <c r="AB45" s="35"/>
      <c r="AC45" s="35"/>
      <c r="AD45" s="35"/>
      <c r="AE45" s="35"/>
      <c r="AF45" s="35"/>
      <c r="AG45" s="35"/>
      <c r="AH45" s="35"/>
      <c r="AI45" s="35"/>
      <c r="AJ45" s="35"/>
      <c r="AK45" s="35"/>
      <c r="AL45" s="35"/>
      <c r="AM45" s="35"/>
      <c r="AN45" s="35"/>
      <c r="AO45" s="35"/>
      <c r="AP45" s="35"/>
      <c r="AQ45" s="35"/>
      <c r="AR45" s="35"/>
      <c r="AS45" s="35"/>
      <c r="AT45" s="35"/>
      <c r="AU45" s="35"/>
      <c r="AV45" s="35"/>
      <c r="AW45" s="35"/>
      <c r="AX45" s="35"/>
      <c r="AY45" s="35"/>
      <c r="AZ45" s="35"/>
      <c r="BA45" s="35"/>
      <c r="BB45" s="35"/>
      <c r="BC45" s="35"/>
      <c r="BD45" s="35"/>
      <c r="BE45" s="35"/>
      <c r="BF45" s="35"/>
      <c r="BG45" s="35"/>
      <c r="BH45" s="35"/>
      <c r="BI45" s="35"/>
      <c r="BJ45" s="35"/>
      <c r="BK45" s="35"/>
      <c r="BL45" s="35"/>
      <c r="BM45" s="35"/>
      <c r="BN45" s="35"/>
      <c r="BO45" s="35"/>
      <c r="BP45" s="35"/>
      <c r="BQ45" s="35"/>
      <c r="BR45" s="35"/>
      <c r="BS45" s="35"/>
      <c r="BT45" s="35"/>
      <c r="BU45" s="35"/>
      <c r="BV45" s="35"/>
      <c r="BW45" s="35"/>
      <c r="BX45" s="35"/>
      <c r="BY45" s="35"/>
      <c r="BZ45" s="35"/>
      <c r="CA45" s="35"/>
      <c r="CB45" s="35"/>
      <c r="CC45" s="35"/>
      <c r="CD45" s="35"/>
      <c r="CE45" s="35"/>
      <c r="CF45" s="35"/>
      <c r="CG45" s="35"/>
      <c r="CH45" s="35"/>
      <c r="CI45" s="35"/>
      <c r="CJ45" s="35"/>
      <c r="CK45" s="35"/>
      <c r="CL45" s="35"/>
      <c r="CM45" s="35"/>
      <c r="CN45" s="35"/>
      <c r="CO45" s="35"/>
      <c r="CP45" s="35"/>
      <c r="CQ45" s="35"/>
      <c r="CR45" s="35"/>
      <c r="CS45" s="35"/>
      <c r="CT45" s="35"/>
      <c r="CU45" s="35"/>
      <c r="CV45" s="35"/>
      <c r="CW45" s="35"/>
    </row>
    <row r="46" spans="1:101" ht="12.75">
      <c r="A46" s="44"/>
      <c r="B46" s="34"/>
      <c r="C46" s="35"/>
      <c r="D46" s="35"/>
      <c r="E46" s="35"/>
      <c r="F46" s="35"/>
      <c r="G46" s="35"/>
      <c r="H46" s="35"/>
      <c r="I46" s="35"/>
      <c r="J46" s="35"/>
      <c r="K46" s="35"/>
      <c r="L46" s="35"/>
      <c r="M46" s="35"/>
      <c r="N46" s="35"/>
      <c r="O46" s="35"/>
      <c r="P46" s="35"/>
      <c r="Q46" s="35"/>
      <c r="R46" s="35"/>
      <c r="S46" s="35"/>
      <c r="T46" s="35"/>
      <c r="U46" s="35"/>
      <c r="V46" s="35"/>
      <c r="W46" s="35"/>
      <c r="X46" s="35"/>
      <c r="Y46" s="35"/>
      <c r="Z46" s="35"/>
      <c r="AA46" s="35"/>
      <c r="AB46" s="35"/>
      <c r="AC46" s="35"/>
      <c r="AD46" s="35"/>
      <c r="AE46" s="35"/>
      <c r="AF46" s="35"/>
      <c r="AG46" s="35"/>
      <c r="AH46" s="35"/>
      <c r="AI46" s="35"/>
      <c r="AJ46" s="35"/>
      <c r="AK46" s="35"/>
      <c r="AL46" s="35"/>
      <c r="AM46" s="35"/>
      <c r="AN46" s="35"/>
      <c r="AO46" s="35"/>
      <c r="AP46" s="35"/>
      <c r="AQ46" s="35"/>
      <c r="AR46" s="35"/>
      <c r="AS46" s="35"/>
      <c r="AT46" s="35"/>
      <c r="AU46" s="35"/>
      <c r="AV46" s="35"/>
      <c r="AW46" s="35"/>
      <c r="AX46" s="35"/>
      <c r="AY46" s="35"/>
      <c r="AZ46" s="35"/>
      <c r="BA46" s="35"/>
      <c r="BB46" s="35"/>
      <c r="BC46" s="35"/>
      <c r="BD46" s="35"/>
      <c r="BE46" s="35"/>
      <c r="BF46" s="35"/>
      <c r="BG46" s="35"/>
      <c r="BH46" s="35"/>
      <c r="BI46" s="35"/>
      <c r="BJ46" s="35"/>
      <c r="BK46" s="35"/>
      <c r="BL46" s="35"/>
      <c r="BM46" s="35"/>
      <c r="BN46" s="35"/>
      <c r="BO46" s="35"/>
      <c r="BP46" s="35"/>
      <c r="BQ46" s="35"/>
      <c r="BR46" s="35"/>
      <c r="BS46" s="35"/>
      <c r="BT46" s="35"/>
      <c r="BU46" s="35"/>
      <c r="BV46" s="35"/>
      <c r="BW46" s="35"/>
      <c r="BX46" s="35"/>
      <c r="BY46" s="35"/>
      <c r="BZ46" s="35"/>
      <c r="CA46" s="35"/>
      <c r="CB46" s="35"/>
      <c r="CC46" s="35"/>
      <c r="CD46" s="35"/>
      <c r="CE46" s="35"/>
      <c r="CF46" s="35"/>
      <c r="CG46" s="35"/>
      <c r="CH46" s="35"/>
      <c r="CI46" s="35"/>
      <c r="CJ46" s="35"/>
      <c r="CK46" s="35"/>
      <c r="CL46" s="35"/>
      <c r="CM46" s="35"/>
      <c r="CN46" s="35"/>
      <c r="CO46" s="35"/>
      <c r="CP46" s="35"/>
      <c r="CQ46" s="35"/>
      <c r="CR46" s="35"/>
      <c r="CS46" s="35"/>
      <c r="CT46" s="35"/>
      <c r="CU46" s="35"/>
      <c r="CV46" s="35"/>
      <c r="CW46" s="35"/>
    </row>
    <row r="47" spans="1:101" ht="12.75">
      <c r="A47" s="44"/>
      <c r="B47" s="34"/>
      <c r="C47" s="35"/>
      <c r="D47" s="35"/>
      <c r="E47" s="35"/>
      <c r="F47" s="35"/>
      <c r="G47" s="35"/>
      <c r="H47" s="35"/>
      <c r="I47" s="35"/>
      <c r="J47" s="35"/>
      <c r="K47" s="35"/>
      <c r="L47" s="35"/>
      <c r="M47" s="35"/>
      <c r="N47" s="35"/>
      <c r="O47" s="35"/>
      <c r="P47" s="35"/>
      <c r="Q47" s="35"/>
      <c r="R47" s="35"/>
      <c r="S47" s="35"/>
      <c r="T47" s="35"/>
      <c r="U47" s="35"/>
      <c r="V47" s="35"/>
      <c r="W47" s="35"/>
      <c r="X47" s="35"/>
      <c r="Y47" s="35"/>
      <c r="Z47" s="35"/>
      <c r="AA47" s="35"/>
      <c r="AB47" s="35"/>
      <c r="AC47" s="35"/>
      <c r="AD47" s="35"/>
      <c r="AE47" s="35"/>
      <c r="AF47" s="35"/>
      <c r="AG47" s="35"/>
      <c r="AH47" s="35"/>
      <c r="AI47" s="35"/>
      <c r="AJ47" s="35"/>
      <c r="AK47" s="35"/>
      <c r="AL47" s="35"/>
      <c r="AM47" s="35"/>
      <c r="AN47" s="35"/>
      <c r="AO47" s="35"/>
      <c r="AP47" s="35"/>
      <c r="AQ47" s="35"/>
      <c r="AR47" s="35"/>
      <c r="AS47" s="35"/>
      <c r="AT47" s="35"/>
      <c r="AU47" s="35"/>
      <c r="AV47" s="35"/>
      <c r="AW47" s="35"/>
      <c r="AX47" s="35"/>
      <c r="AY47" s="35"/>
      <c r="AZ47" s="35"/>
      <c r="BA47" s="35"/>
      <c r="BB47" s="35"/>
      <c r="BC47" s="35"/>
      <c r="BD47" s="35"/>
      <c r="BE47" s="35"/>
      <c r="BF47" s="35"/>
      <c r="BG47" s="35"/>
      <c r="BH47" s="35"/>
      <c r="BI47" s="35"/>
      <c r="BJ47" s="35"/>
      <c r="BK47" s="35"/>
      <c r="BL47" s="35"/>
      <c r="BM47" s="35"/>
      <c r="BN47" s="35"/>
      <c r="BO47" s="35"/>
      <c r="BP47" s="35"/>
      <c r="BQ47" s="35"/>
      <c r="BR47" s="35"/>
      <c r="BS47" s="35"/>
      <c r="BT47" s="35"/>
      <c r="BU47" s="35"/>
      <c r="BV47" s="35"/>
      <c r="BW47" s="35"/>
      <c r="BX47" s="35"/>
      <c r="BY47" s="35"/>
      <c r="BZ47" s="35"/>
      <c r="CA47" s="35"/>
      <c r="CB47" s="35"/>
      <c r="CC47" s="35"/>
      <c r="CD47" s="35"/>
      <c r="CE47" s="35"/>
      <c r="CF47" s="35"/>
      <c r="CG47" s="35"/>
      <c r="CH47" s="35"/>
      <c r="CI47" s="35"/>
      <c r="CJ47" s="35"/>
      <c r="CK47" s="35"/>
      <c r="CL47" s="35"/>
      <c r="CM47" s="35"/>
      <c r="CN47" s="35"/>
      <c r="CO47" s="35"/>
      <c r="CP47" s="35"/>
      <c r="CQ47" s="35"/>
      <c r="CR47" s="35"/>
      <c r="CS47" s="35"/>
      <c r="CT47" s="35"/>
      <c r="CU47" s="35"/>
      <c r="CV47" s="35"/>
      <c r="CW47" s="35"/>
    </row>
    <row r="48" spans="1:101" ht="12.75">
      <c r="A48" s="44"/>
      <c r="B48" s="34"/>
      <c r="C48" s="35"/>
      <c r="D48" s="35"/>
      <c r="E48" s="35"/>
      <c r="F48" s="35"/>
      <c r="G48" s="35"/>
      <c r="H48" s="35"/>
      <c r="I48" s="35"/>
      <c r="J48" s="35"/>
      <c r="K48" s="35"/>
      <c r="L48" s="35"/>
      <c r="M48" s="35"/>
      <c r="N48" s="35"/>
      <c r="O48" s="35"/>
      <c r="P48" s="35"/>
      <c r="Q48" s="35"/>
      <c r="R48" s="35"/>
      <c r="S48" s="35"/>
      <c r="T48" s="35"/>
      <c r="U48" s="35"/>
      <c r="V48" s="35"/>
      <c r="W48" s="35"/>
      <c r="X48" s="35"/>
      <c r="Y48" s="35"/>
      <c r="Z48" s="35"/>
      <c r="AA48" s="35"/>
      <c r="AB48" s="35"/>
      <c r="AC48" s="35"/>
      <c r="AD48" s="35"/>
      <c r="AE48" s="35"/>
      <c r="AF48" s="35"/>
      <c r="AG48" s="35"/>
      <c r="AH48" s="35"/>
      <c r="AI48" s="35"/>
      <c r="AJ48" s="35"/>
      <c r="AK48" s="35"/>
      <c r="AL48" s="35"/>
      <c r="AM48" s="35"/>
      <c r="AN48" s="35"/>
      <c r="AO48" s="35"/>
      <c r="AP48" s="35"/>
      <c r="AQ48" s="35"/>
      <c r="AR48" s="35"/>
      <c r="AS48" s="35"/>
      <c r="AT48" s="35"/>
      <c r="AU48" s="35"/>
      <c r="AV48" s="35"/>
      <c r="AW48" s="35"/>
      <c r="AX48" s="35"/>
      <c r="AY48" s="35"/>
      <c r="AZ48" s="35"/>
      <c r="BA48" s="35"/>
      <c r="BB48" s="35"/>
      <c r="BC48" s="35"/>
      <c r="BD48" s="35"/>
      <c r="BE48" s="35"/>
      <c r="BF48" s="35"/>
      <c r="BG48" s="35"/>
      <c r="BH48" s="35"/>
      <c r="BI48" s="35"/>
      <c r="BJ48" s="35"/>
      <c r="BK48" s="35"/>
      <c r="BL48" s="35"/>
      <c r="BM48" s="35"/>
      <c r="BN48" s="35"/>
      <c r="BO48" s="35"/>
      <c r="BP48" s="35"/>
      <c r="BQ48" s="35"/>
      <c r="BR48" s="35"/>
      <c r="BS48" s="35"/>
      <c r="BT48" s="35"/>
      <c r="BU48" s="35"/>
      <c r="BV48" s="35"/>
      <c r="BW48" s="35"/>
      <c r="BX48" s="35"/>
      <c r="BY48" s="35"/>
      <c r="BZ48" s="35"/>
      <c r="CA48" s="35"/>
      <c r="CB48" s="35"/>
      <c r="CC48" s="35"/>
      <c r="CD48" s="35"/>
      <c r="CE48" s="35"/>
      <c r="CF48" s="35"/>
      <c r="CG48" s="35"/>
      <c r="CH48" s="35"/>
      <c r="CI48" s="35"/>
      <c r="CJ48" s="35"/>
      <c r="CK48" s="35"/>
      <c r="CL48" s="35"/>
      <c r="CM48" s="35"/>
      <c r="CN48" s="35"/>
      <c r="CO48" s="35"/>
      <c r="CP48" s="35"/>
      <c r="CQ48" s="35"/>
      <c r="CR48" s="35"/>
      <c r="CS48" s="35"/>
      <c r="CT48" s="35"/>
      <c r="CU48" s="35"/>
      <c r="CV48" s="35"/>
      <c r="CW48" s="35"/>
    </row>
    <row r="49" spans="1:101" ht="12.75">
      <c r="A49" s="44"/>
      <c r="B49" s="34"/>
      <c r="C49" s="35"/>
      <c r="D49" s="35"/>
      <c r="E49" s="35"/>
      <c r="F49" s="35"/>
      <c r="G49" s="35"/>
      <c r="H49" s="35"/>
      <c r="I49" s="35"/>
      <c r="J49" s="35"/>
      <c r="K49" s="35"/>
      <c r="L49" s="35"/>
      <c r="M49" s="35"/>
      <c r="N49" s="35"/>
      <c r="O49" s="35"/>
      <c r="P49" s="35"/>
      <c r="Q49" s="35"/>
      <c r="R49" s="35"/>
      <c r="S49" s="35"/>
      <c r="T49" s="35"/>
      <c r="U49" s="35"/>
      <c r="V49" s="35"/>
      <c r="W49" s="35"/>
      <c r="X49" s="35"/>
      <c r="Y49" s="35"/>
      <c r="Z49" s="35"/>
      <c r="AA49" s="35"/>
      <c r="AB49" s="35"/>
      <c r="AC49" s="35"/>
      <c r="AD49" s="35"/>
      <c r="AE49" s="35"/>
      <c r="AF49" s="35"/>
      <c r="AG49" s="35"/>
      <c r="AH49" s="35"/>
      <c r="AI49" s="35"/>
      <c r="AJ49" s="35"/>
      <c r="AK49" s="35"/>
      <c r="AL49" s="35"/>
      <c r="AM49" s="35"/>
      <c r="AN49" s="35"/>
      <c r="AO49" s="35"/>
      <c r="AP49" s="35"/>
      <c r="AQ49" s="35"/>
      <c r="AR49" s="35"/>
      <c r="AS49" s="35"/>
      <c r="AT49" s="35"/>
      <c r="AU49" s="35"/>
      <c r="AV49" s="35"/>
      <c r="AW49" s="35"/>
      <c r="AX49" s="35"/>
      <c r="AY49" s="35"/>
      <c r="AZ49" s="35"/>
      <c r="BA49" s="35"/>
      <c r="BB49" s="35"/>
      <c r="BC49" s="35"/>
      <c r="BD49" s="35"/>
      <c r="BE49" s="35"/>
      <c r="BF49" s="35"/>
      <c r="BG49" s="35"/>
      <c r="BH49" s="35"/>
      <c r="BI49" s="35"/>
      <c r="BJ49" s="35"/>
      <c r="BK49" s="35"/>
      <c r="BL49" s="35"/>
      <c r="BM49" s="35"/>
      <c r="BN49" s="35"/>
      <c r="BO49" s="35"/>
      <c r="BP49" s="35"/>
      <c r="BQ49" s="35"/>
      <c r="BR49" s="35"/>
      <c r="BS49" s="35"/>
      <c r="BT49" s="35"/>
      <c r="BU49" s="35"/>
      <c r="BV49" s="35"/>
      <c r="BW49" s="35"/>
      <c r="BX49" s="35"/>
      <c r="BY49" s="35"/>
      <c r="BZ49" s="35"/>
      <c r="CA49" s="35"/>
      <c r="CB49" s="35"/>
      <c r="CC49" s="35"/>
      <c r="CD49" s="35"/>
      <c r="CE49" s="35"/>
      <c r="CF49" s="35"/>
      <c r="CG49" s="35"/>
      <c r="CH49" s="35"/>
      <c r="CI49" s="35"/>
      <c r="CJ49" s="35"/>
      <c r="CK49" s="35"/>
      <c r="CL49" s="35"/>
      <c r="CM49" s="35"/>
      <c r="CN49" s="35"/>
      <c r="CO49" s="35"/>
      <c r="CP49" s="35"/>
      <c r="CQ49" s="35"/>
      <c r="CR49" s="35"/>
      <c r="CS49" s="35"/>
      <c r="CT49" s="35"/>
      <c r="CU49" s="35"/>
      <c r="CV49" s="35"/>
      <c r="CW49" s="35"/>
    </row>
    <row r="50" spans="1:101" ht="12.75">
      <c r="A50" s="44"/>
      <c r="B50" s="34"/>
      <c r="C50" s="35"/>
      <c r="D50" s="35"/>
      <c r="E50" s="35"/>
      <c r="F50" s="3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35"/>
      <c r="CI50" s="35"/>
      <c r="CJ50" s="35"/>
      <c r="CK50" s="35"/>
      <c r="CL50" s="35"/>
      <c r="CM50" s="35"/>
      <c r="CN50" s="35"/>
      <c r="CO50" s="35"/>
      <c r="CP50" s="35"/>
      <c r="CQ50" s="35"/>
      <c r="CR50" s="35"/>
      <c r="CS50" s="35"/>
      <c r="CT50" s="35"/>
      <c r="CU50" s="35"/>
      <c r="CV50" s="35"/>
      <c r="CW50" s="35"/>
    </row>
    <row r="51" spans="1:101" ht="12.75">
      <c r="A51" s="44"/>
      <c r="B51" s="34"/>
      <c r="C51" s="35"/>
      <c r="D51" s="35"/>
      <c r="E51" s="35"/>
      <c r="F51" s="35"/>
      <c r="G51" s="35"/>
      <c r="H51" s="35"/>
      <c r="I51" s="35"/>
      <c r="J51" s="35"/>
      <c r="K51" s="35"/>
      <c r="L51" s="35"/>
      <c r="M51" s="35"/>
      <c r="N51" s="35"/>
      <c r="O51" s="35"/>
      <c r="P51" s="35"/>
      <c r="Q51" s="35"/>
      <c r="R51" s="35"/>
      <c r="S51" s="35"/>
      <c r="T51" s="35"/>
      <c r="U51" s="35"/>
      <c r="V51" s="35"/>
      <c r="W51" s="35"/>
      <c r="X51" s="35"/>
      <c r="Y51" s="35"/>
      <c r="Z51" s="35"/>
      <c r="AA51" s="35"/>
      <c r="AB51" s="35"/>
      <c r="AC51" s="35"/>
      <c r="AD51" s="35"/>
      <c r="AE51" s="35"/>
      <c r="AF51" s="35"/>
      <c r="AG51" s="35"/>
      <c r="AH51" s="35"/>
      <c r="AI51" s="35"/>
      <c r="AJ51" s="35"/>
      <c r="AK51" s="35"/>
      <c r="AL51" s="35"/>
      <c r="AM51" s="35"/>
      <c r="AN51" s="35"/>
      <c r="AO51" s="35"/>
      <c r="AP51" s="35"/>
      <c r="AQ51" s="35"/>
      <c r="AR51" s="35"/>
      <c r="AS51" s="35"/>
      <c r="AT51" s="35"/>
      <c r="AU51" s="35"/>
      <c r="AV51" s="35"/>
      <c r="AW51" s="35"/>
      <c r="AX51" s="35"/>
      <c r="AY51" s="35"/>
      <c r="AZ51" s="35"/>
      <c r="BA51" s="35"/>
      <c r="BB51" s="35"/>
      <c r="BC51" s="35"/>
      <c r="BD51" s="35"/>
      <c r="BE51" s="35"/>
      <c r="BF51" s="35"/>
      <c r="BG51" s="35"/>
      <c r="BH51" s="35"/>
      <c r="BI51" s="35"/>
      <c r="BJ51" s="35"/>
      <c r="BK51" s="35"/>
      <c r="BL51" s="35"/>
      <c r="BM51" s="35"/>
      <c r="BN51" s="35"/>
      <c r="BO51" s="35"/>
      <c r="BP51" s="35"/>
      <c r="BQ51" s="35"/>
      <c r="BR51" s="35"/>
      <c r="BS51" s="35"/>
      <c r="BT51" s="35"/>
      <c r="BU51" s="35"/>
      <c r="BV51" s="35"/>
      <c r="BW51" s="35"/>
      <c r="BX51" s="35"/>
      <c r="BY51" s="35"/>
      <c r="BZ51" s="35"/>
      <c r="CA51" s="35"/>
      <c r="CB51" s="35"/>
      <c r="CC51" s="35"/>
      <c r="CD51" s="35"/>
      <c r="CE51" s="35"/>
      <c r="CF51" s="35"/>
      <c r="CG51" s="35"/>
      <c r="CH51" s="35"/>
      <c r="CI51" s="35"/>
      <c r="CJ51" s="35"/>
      <c r="CK51" s="35"/>
      <c r="CL51" s="35"/>
      <c r="CM51" s="35"/>
      <c r="CN51" s="35"/>
      <c r="CO51" s="35"/>
      <c r="CP51" s="35"/>
      <c r="CQ51" s="35"/>
      <c r="CR51" s="35"/>
      <c r="CS51" s="35"/>
      <c r="CT51" s="35"/>
      <c r="CU51" s="35"/>
      <c r="CV51" s="35"/>
      <c r="CW51" s="35"/>
    </row>
    <row r="52" spans="1:101" ht="12.75">
      <c r="A52" s="44"/>
      <c r="B52" s="34"/>
      <c r="C52" s="35"/>
      <c r="D52" s="35"/>
      <c r="E52" s="35"/>
      <c r="F52" s="35"/>
      <c r="G52" s="35"/>
      <c r="H52" s="35"/>
      <c r="I52" s="35"/>
      <c r="J52" s="35"/>
      <c r="K52" s="35"/>
      <c r="L52" s="35"/>
      <c r="M52" s="35"/>
      <c r="N52" s="35"/>
      <c r="O52" s="35"/>
      <c r="P52" s="35"/>
      <c r="Q52" s="35"/>
      <c r="R52" s="35"/>
      <c r="S52" s="35"/>
      <c r="T52" s="35"/>
      <c r="U52" s="35"/>
      <c r="V52" s="35"/>
      <c r="W52" s="35"/>
      <c r="X52" s="35"/>
      <c r="Y52" s="35"/>
      <c r="Z52" s="35"/>
      <c r="AA52" s="35"/>
      <c r="AB52" s="35"/>
      <c r="AC52" s="35"/>
      <c r="AD52" s="35"/>
      <c r="AE52" s="35"/>
      <c r="AF52" s="35"/>
      <c r="AG52" s="35"/>
      <c r="AH52" s="35"/>
      <c r="AI52" s="35"/>
      <c r="AJ52" s="35"/>
      <c r="AK52" s="35"/>
      <c r="AL52" s="35"/>
      <c r="AM52" s="35"/>
      <c r="AN52" s="35"/>
      <c r="AO52" s="35"/>
      <c r="AP52" s="35"/>
      <c r="AQ52" s="35"/>
      <c r="AR52" s="35"/>
      <c r="AS52" s="35"/>
      <c r="AT52" s="35"/>
      <c r="AU52" s="35"/>
      <c r="AV52" s="35"/>
      <c r="AW52" s="35"/>
      <c r="AX52" s="35"/>
      <c r="AY52" s="35"/>
      <c r="AZ52" s="35"/>
      <c r="BA52" s="35"/>
      <c r="BB52" s="35"/>
      <c r="BC52" s="35"/>
      <c r="BD52" s="35"/>
      <c r="BE52" s="35"/>
      <c r="BF52" s="35"/>
      <c r="BG52" s="35"/>
      <c r="BH52" s="35"/>
      <c r="BI52" s="35"/>
      <c r="BJ52" s="35"/>
      <c r="BK52" s="35"/>
      <c r="BL52" s="35"/>
      <c r="BM52" s="35"/>
      <c r="BN52" s="35"/>
      <c r="BO52" s="35"/>
      <c r="BP52" s="35"/>
      <c r="BQ52" s="35"/>
      <c r="BR52" s="35"/>
      <c r="BS52" s="35"/>
      <c r="BT52" s="35"/>
      <c r="BU52" s="35"/>
      <c r="BV52" s="35"/>
      <c r="BW52" s="35"/>
      <c r="BX52" s="35"/>
      <c r="BY52" s="35"/>
      <c r="BZ52" s="35"/>
      <c r="CA52" s="35"/>
      <c r="CB52" s="35"/>
      <c r="CC52" s="35"/>
      <c r="CD52" s="35"/>
      <c r="CE52" s="35"/>
      <c r="CF52" s="35"/>
      <c r="CG52" s="35"/>
      <c r="CH52" s="35"/>
      <c r="CI52" s="35"/>
      <c r="CJ52" s="35"/>
      <c r="CK52" s="35"/>
      <c r="CL52" s="35"/>
      <c r="CM52" s="35"/>
      <c r="CN52" s="35"/>
      <c r="CO52" s="35"/>
      <c r="CP52" s="35"/>
      <c r="CQ52" s="35"/>
      <c r="CR52" s="35"/>
      <c r="CS52" s="35"/>
      <c r="CT52" s="35"/>
      <c r="CU52" s="35"/>
      <c r="CV52" s="35"/>
      <c r="CW52" s="35"/>
    </row>
    <row r="53" spans="1:101" ht="12.75">
      <c r="A53" s="44"/>
      <c r="B53" s="34"/>
      <c r="C53" s="35"/>
      <c r="D53" s="35"/>
      <c r="E53" s="35"/>
      <c r="F53" s="35"/>
      <c r="G53" s="35"/>
      <c r="H53" s="35"/>
      <c r="I53" s="35"/>
      <c r="J53" s="35"/>
      <c r="K53" s="35"/>
      <c r="L53" s="35"/>
      <c r="M53" s="35"/>
      <c r="N53" s="35"/>
      <c r="O53" s="35"/>
      <c r="P53" s="35"/>
      <c r="Q53" s="35"/>
      <c r="R53" s="35"/>
      <c r="S53" s="35"/>
      <c r="T53" s="35"/>
      <c r="U53" s="35"/>
      <c r="V53" s="35"/>
      <c r="W53" s="35"/>
      <c r="X53" s="35"/>
      <c r="Y53" s="35"/>
      <c r="Z53" s="35"/>
      <c r="AA53" s="35"/>
      <c r="AB53" s="35"/>
      <c r="AC53" s="35"/>
      <c r="AD53" s="35"/>
      <c r="AE53" s="35"/>
      <c r="AF53" s="35"/>
      <c r="AG53" s="35"/>
      <c r="AH53" s="35"/>
      <c r="AI53" s="35"/>
      <c r="AJ53" s="35"/>
      <c r="AK53" s="35"/>
      <c r="AL53" s="35"/>
      <c r="AM53" s="35"/>
      <c r="AN53" s="35"/>
      <c r="AO53" s="35"/>
      <c r="AP53" s="35"/>
      <c r="AQ53" s="35"/>
      <c r="AR53" s="35"/>
      <c r="AS53" s="35"/>
      <c r="AT53" s="35"/>
      <c r="AU53" s="35"/>
      <c r="AV53" s="35"/>
      <c r="AW53" s="35"/>
      <c r="AX53" s="35"/>
      <c r="AY53" s="35"/>
      <c r="AZ53" s="35"/>
      <c r="BA53" s="35"/>
      <c r="BB53" s="35"/>
      <c r="BC53" s="35"/>
      <c r="BD53" s="35"/>
      <c r="BE53" s="35"/>
      <c r="BF53" s="35"/>
      <c r="BG53" s="35"/>
      <c r="BH53" s="35"/>
      <c r="BI53" s="35"/>
      <c r="BJ53" s="35"/>
      <c r="BK53" s="35"/>
      <c r="BL53" s="35"/>
      <c r="BM53" s="35"/>
      <c r="BN53" s="35"/>
      <c r="BO53" s="35"/>
      <c r="BP53" s="35"/>
      <c r="BQ53" s="35"/>
      <c r="BR53" s="35"/>
      <c r="BS53" s="35"/>
      <c r="BT53" s="35"/>
      <c r="BU53" s="35"/>
      <c r="BV53" s="35"/>
      <c r="BW53" s="35"/>
      <c r="BX53" s="35"/>
      <c r="BY53" s="35"/>
      <c r="BZ53" s="35"/>
      <c r="CA53" s="35"/>
      <c r="CB53" s="35"/>
      <c r="CC53" s="35"/>
      <c r="CD53" s="35"/>
      <c r="CE53" s="35"/>
      <c r="CF53" s="35"/>
      <c r="CG53" s="35"/>
      <c r="CH53" s="35"/>
      <c r="CI53" s="35"/>
      <c r="CJ53" s="35"/>
      <c r="CK53" s="35"/>
      <c r="CL53" s="35"/>
      <c r="CM53" s="35"/>
      <c r="CN53" s="35"/>
      <c r="CO53" s="35"/>
      <c r="CP53" s="35"/>
      <c r="CQ53" s="35"/>
      <c r="CR53" s="35"/>
      <c r="CS53" s="35"/>
      <c r="CT53" s="35"/>
      <c r="CU53" s="35"/>
      <c r="CV53" s="35"/>
      <c r="CW53" s="35"/>
    </row>
    <row r="54" spans="1:101" ht="12.75">
      <c r="A54" s="44"/>
      <c r="B54" s="34"/>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35"/>
      <c r="BS54" s="35"/>
      <c r="BT54" s="35"/>
      <c r="BU54" s="35"/>
      <c r="BV54" s="35"/>
      <c r="BW54" s="35"/>
      <c r="BX54" s="35"/>
      <c r="BY54" s="35"/>
      <c r="BZ54" s="35"/>
      <c r="CA54" s="35"/>
      <c r="CB54" s="35"/>
      <c r="CC54" s="35"/>
      <c r="CD54" s="35"/>
      <c r="CE54" s="35"/>
      <c r="CF54" s="35"/>
      <c r="CG54" s="35"/>
      <c r="CH54" s="35"/>
      <c r="CI54" s="35"/>
      <c r="CJ54" s="35"/>
      <c r="CK54" s="35"/>
      <c r="CL54" s="35"/>
      <c r="CM54" s="35"/>
      <c r="CN54" s="35"/>
      <c r="CO54" s="35"/>
      <c r="CP54" s="35"/>
      <c r="CQ54" s="35"/>
      <c r="CR54" s="35"/>
      <c r="CS54" s="35"/>
      <c r="CT54" s="35"/>
      <c r="CU54" s="35"/>
      <c r="CV54" s="35"/>
      <c r="CW54" s="35"/>
    </row>
    <row r="55" spans="1:101" ht="12.75">
      <c r="A55" s="44"/>
      <c r="B55" s="34"/>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35"/>
      <c r="BS55" s="35"/>
      <c r="BT55" s="35"/>
      <c r="BU55" s="35"/>
      <c r="BV55" s="35"/>
      <c r="BW55" s="35"/>
      <c r="BX55" s="35"/>
      <c r="BY55" s="35"/>
      <c r="BZ55" s="35"/>
      <c r="CA55" s="35"/>
      <c r="CB55" s="35"/>
      <c r="CC55" s="35"/>
      <c r="CD55" s="35"/>
      <c r="CE55" s="35"/>
      <c r="CF55" s="35"/>
      <c r="CG55" s="35"/>
      <c r="CH55" s="35"/>
      <c r="CI55" s="35"/>
      <c r="CJ55" s="35"/>
      <c r="CK55" s="35"/>
      <c r="CL55" s="35"/>
      <c r="CM55" s="35"/>
      <c r="CN55" s="35"/>
      <c r="CO55" s="35"/>
      <c r="CP55" s="35"/>
      <c r="CQ55" s="35"/>
      <c r="CR55" s="35"/>
      <c r="CS55" s="35"/>
      <c r="CT55" s="35"/>
      <c r="CU55" s="35"/>
      <c r="CV55" s="35"/>
      <c r="CW55" s="35"/>
    </row>
    <row r="56" spans="1:101" ht="12.75">
      <c r="A56" s="44"/>
      <c r="B56" s="34"/>
      <c r="C56" s="35"/>
      <c r="D56" s="35"/>
      <c r="E56" s="35"/>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5"/>
      <c r="AI56" s="35"/>
      <c r="AJ56" s="35"/>
      <c r="AK56" s="35"/>
      <c r="AL56" s="35"/>
      <c r="AM56" s="35"/>
      <c r="AN56" s="35"/>
      <c r="AO56" s="35"/>
      <c r="AP56" s="35"/>
      <c r="AQ56" s="35"/>
      <c r="AR56" s="35"/>
      <c r="AS56" s="35"/>
      <c r="AT56" s="35"/>
      <c r="AU56" s="35"/>
      <c r="AV56" s="35"/>
      <c r="AW56" s="35"/>
      <c r="AX56" s="35"/>
      <c r="AY56" s="35"/>
      <c r="AZ56" s="35"/>
      <c r="BA56" s="35"/>
      <c r="BB56" s="35"/>
      <c r="BC56" s="35"/>
      <c r="BD56" s="35"/>
      <c r="BE56" s="35"/>
      <c r="BF56" s="35"/>
      <c r="BG56" s="35"/>
      <c r="BH56" s="35"/>
      <c r="BI56" s="35"/>
      <c r="BJ56" s="35"/>
      <c r="BK56" s="35"/>
      <c r="BL56" s="35"/>
      <c r="BM56" s="35"/>
      <c r="BN56" s="35"/>
      <c r="BO56" s="35"/>
      <c r="BP56" s="35"/>
      <c r="BQ56" s="35"/>
      <c r="BR56" s="35"/>
      <c r="BS56" s="35"/>
      <c r="BT56" s="35"/>
      <c r="BU56" s="35"/>
      <c r="BV56" s="35"/>
      <c r="BW56" s="35"/>
      <c r="BX56" s="35"/>
      <c r="BY56" s="35"/>
      <c r="BZ56" s="35"/>
      <c r="CA56" s="35"/>
      <c r="CB56" s="35"/>
      <c r="CC56" s="35"/>
      <c r="CD56" s="35"/>
      <c r="CE56" s="35"/>
      <c r="CF56" s="35"/>
      <c r="CG56" s="35"/>
      <c r="CH56" s="35"/>
      <c r="CI56" s="35"/>
      <c r="CJ56" s="35"/>
      <c r="CK56" s="35"/>
      <c r="CL56" s="35"/>
      <c r="CM56" s="35"/>
      <c r="CN56" s="35"/>
      <c r="CO56" s="35"/>
      <c r="CP56" s="35"/>
      <c r="CQ56" s="35"/>
      <c r="CR56" s="35"/>
      <c r="CS56" s="35"/>
      <c r="CT56" s="35"/>
      <c r="CU56" s="35"/>
      <c r="CV56" s="35"/>
      <c r="CW56" s="35"/>
    </row>
    <row r="57" spans="1:101" ht="12.75">
      <c r="A57" s="44"/>
      <c r="B57" s="34"/>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c r="CN57" s="35"/>
      <c r="CO57" s="35"/>
      <c r="CP57" s="35"/>
      <c r="CQ57" s="35"/>
      <c r="CR57" s="35"/>
      <c r="CS57" s="35"/>
      <c r="CT57" s="35"/>
      <c r="CU57" s="35"/>
      <c r="CV57" s="35"/>
      <c r="CW57" s="35"/>
    </row>
    <row r="58" spans="1:101" ht="12.75">
      <c r="A58" s="44"/>
      <c r="B58" s="34"/>
      <c r="C58" s="35"/>
      <c r="D58" s="35"/>
      <c r="E58" s="35"/>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c r="AI58" s="35"/>
      <c r="AJ58" s="35"/>
      <c r="AK58" s="35"/>
      <c r="AL58" s="35"/>
      <c r="AM58" s="35"/>
      <c r="AN58" s="35"/>
      <c r="AO58" s="35"/>
      <c r="AP58" s="35"/>
      <c r="AQ58" s="35"/>
      <c r="AR58" s="35"/>
      <c r="AS58" s="35"/>
      <c r="AT58" s="35"/>
      <c r="AU58" s="35"/>
      <c r="AV58" s="35"/>
      <c r="AW58" s="35"/>
      <c r="AX58" s="35"/>
      <c r="AY58" s="35"/>
      <c r="AZ58" s="35"/>
      <c r="BA58" s="35"/>
      <c r="BB58" s="35"/>
      <c r="BC58" s="35"/>
      <c r="BD58" s="35"/>
      <c r="BE58" s="35"/>
      <c r="BF58" s="35"/>
      <c r="BG58" s="35"/>
      <c r="BH58" s="35"/>
      <c r="BI58" s="35"/>
      <c r="BJ58" s="35"/>
      <c r="BK58" s="35"/>
      <c r="BL58" s="35"/>
      <c r="BM58" s="35"/>
      <c r="BN58" s="35"/>
      <c r="BO58" s="35"/>
      <c r="BP58" s="35"/>
      <c r="BQ58" s="35"/>
      <c r="BR58" s="35"/>
      <c r="BS58" s="35"/>
      <c r="BT58" s="35"/>
      <c r="BU58" s="35"/>
      <c r="BV58" s="35"/>
      <c r="BW58" s="35"/>
      <c r="BX58" s="35"/>
      <c r="BY58" s="35"/>
      <c r="BZ58" s="35"/>
      <c r="CA58" s="35"/>
      <c r="CB58" s="35"/>
      <c r="CC58" s="35"/>
      <c r="CD58" s="35"/>
      <c r="CE58" s="35"/>
      <c r="CF58" s="35"/>
      <c r="CG58" s="35"/>
      <c r="CH58" s="35"/>
      <c r="CI58" s="35"/>
      <c r="CJ58" s="35"/>
      <c r="CK58" s="35"/>
      <c r="CL58" s="35"/>
      <c r="CM58" s="35"/>
      <c r="CN58" s="35"/>
      <c r="CO58" s="35"/>
      <c r="CP58" s="35"/>
      <c r="CQ58" s="35"/>
      <c r="CR58" s="35"/>
      <c r="CS58" s="35"/>
      <c r="CT58" s="35"/>
      <c r="CU58" s="35"/>
      <c r="CV58" s="35"/>
      <c r="CW58" s="35"/>
    </row>
    <row r="59" spans="1:101" ht="12.75">
      <c r="A59" s="44"/>
      <c r="B59" s="34"/>
      <c r="C59" s="35"/>
      <c r="D59" s="35"/>
      <c r="E59" s="35"/>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c r="AJ59" s="35"/>
      <c r="AK59" s="35"/>
      <c r="AL59" s="35"/>
      <c r="AM59" s="35"/>
      <c r="AN59" s="35"/>
      <c r="AO59" s="35"/>
      <c r="AP59" s="35"/>
      <c r="AQ59" s="35"/>
      <c r="AR59" s="35"/>
      <c r="AS59" s="35"/>
      <c r="AT59" s="35"/>
      <c r="AU59" s="35"/>
      <c r="AV59" s="35"/>
      <c r="AW59" s="35"/>
      <c r="AX59" s="35"/>
      <c r="AY59" s="35"/>
      <c r="AZ59" s="35"/>
      <c r="BA59" s="35"/>
      <c r="BB59" s="35"/>
      <c r="BC59" s="35"/>
      <c r="BD59" s="35"/>
      <c r="BE59" s="35"/>
      <c r="BF59" s="35"/>
      <c r="BG59" s="35"/>
      <c r="BH59" s="35"/>
      <c r="BI59" s="35"/>
      <c r="BJ59" s="35"/>
      <c r="BK59" s="35"/>
      <c r="BL59" s="35"/>
      <c r="BM59" s="35"/>
      <c r="BN59" s="35"/>
      <c r="BO59" s="35"/>
      <c r="BP59" s="35"/>
      <c r="BQ59" s="35"/>
      <c r="BR59" s="35"/>
      <c r="BS59" s="35"/>
      <c r="BT59" s="35"/>
      <c r="BU59" s="35"/>
      <c r="BV59" s="35"/>
      <c r="BW59" s="35"/>
      <c r="BX59" s="35"/>
      <c r="BY59" s="35"/>
      <c r="BZ59" s="35"/>
      <c r="CA59" s="35"/>
      <c r="CB59" s="35"/>
      <c r="CC59" s="35"/>
      <c r="CD59" s="35"/>
      <c r="CE59" s="35"/>
      <c r="CF59" s="35"/>
      <c r="CG59" s="35"/>
      <c r="CH59" s="35"/>
      <c r="CI59" s="35"/>
      <c r="CJ59" s="35"/>
      <c r="CK59" s="35"/>
      <c r="CL59" s="35"/>
      <c r="CM59" s="35"/>
      <c r="CN59" s="35"/>
      <c r="CO59" s="35"/>
      <c r="CP59" s="35"/>
      <c r="CQ59" s="35"/>
      <c r="CR59" s="35"/>
      <c r="CS59" s="35"/>
      <c r="CT59" s="35"/>
      <c r="CU59" s="35"/>
      <c r="CV59" s="35"/>
      <c r="CW59" s="35"/>
    </row>
    <row r="60" spans="1:101" ht="12.75">
      <c r="A60" s="44"/>
      <c r="B60" s="34"/>
      <c r="C60" s="35"/>
      <c r="D60" s="35"/>
      <c r="E60" s="35"/>
      <c r="F60" s="35"/>
      <c r="G60" s="35"/>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5"/>
      <c r="AI60" s="35"/>
      <c r="AJ60" s="35"/>
      <c r="AK60" s="35"/>
      <c r="AL60" s="35"/>
      <c r="AM60" s="35"/>
      <c r="AN60" s="35"/>
      <c r="AO60" s="35"/>
      <c r="AP60" s="35"/>
      <c r="AQ60" s="35"/>
      <c r="AR60" s="35"/>
      <c r="AS60" s="35"/>
      <c r="AT60" s="35"/>
      <c r="AU60" s="35"/>
      <c r="AV60" s="35"/>
      <c r="AW60" s="35"/>
      <c r="AX60" s="35"/>
      <c r="AY60" s="35"/>
      <c r="AZ60" s="35"/>
      <c r="BA60" s="35"/>
      <c r="BB60" s="35"/>
      <c r="BC60" s="35"/>
      <c r="BD60" s="35"/>
      <c r="BE60" s="35"/>
      <c r="BF60" s="35"/>
      <c r="BG60" s="35"/>
      <c r="BH60" s="35"/>
      <c r="BI60" s="35"/>
      <c r="BJ60" s="35"/>
      <c r="BK60" s="35"/>
      <c r="BL60" s="35"/>
      <c r="BM60" s="35"/>
      <c r="BN60" s="35"/>
      <c r="BO60" s="35"/>
      <c r="BP60" s="35"/>
      <c r="BQ60" s="35"/>
      <c r="BR60" s="35"/>
      <c r="BS60" s="35"/>
      <c r="BT60" s="35"/>
      <c r="BU60" s="35"/>
      <c r="BV60" s="35"/>
      <c r="BW60" s="35"/>
      <c r="BX60" s="35"/>
      <c r="BY60" s="35"/>
      <c r="BZ60" s="35"/>
      <c r="CA60" s="35"/>
      <c r="CB60" s="35"/>
      <c r="CC60" s="35"/>
      <c r="CD60" s="35"/>
      <c r="CE60" s="35"/>
      <c r="CF60" s="35"/>
      <c r="CG60" s="35"/>
      <c r="CH60" s="35"/>
      <c r="CI60" s="35"/>
      <c r="CJ60" s="35"/>
      <c r="CK60" s="35"/>
      <c r="CL60" s="35"/>
      <c r="CM60" s="35"/>
      <c r="CN60" s="35"/>
      <c r="CO60" s="35"/>
      <c r="CP60" s="35"/>
      <c r="CQ60" s="35"/>
      <c r="CR60" s="35"/>
      <c r="CS60" s="35"/>
      <c r="CT60" s="35"/>
      <c r="CU60" s="35"/>
      <c r="CV60" s="35"/>
      <c r="CW60" s="35"/>
    </row>
    <row r="61" spans="1:101" ht="12.75">
      <c r="A61" s="44"/>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row>
    <row r="62" spans="1:101" ht="12.75">
      <c r="A62" s="44"/>
      <c r="B62" s="34"/>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35"/>
      <c r="BT62" s="35"/>
      <c r="BU62" s="35"/>
      <c r="BV62" s="35"/>
      <c r="BW62" s="35"/>
      <c r="BX62" s="35"/>
      <c r="BY62" s="35"/>
      <c r="BZ62" s="35"/>
      <c r="CA62" s="35"/>
      <c r="CB62" s="35"/>
      <c r="CC62" s="35"/>
      <c r="CD62" s="35"/>
      <c r="CE62" s="35"/>
      <c r="CF62" s="35"/>
      <c r="CG62" s="35"/>
      <c r="CH62" s="35"/>
      <c r="CI62" s="35"/>
      <c r="CJ62" s="35"/>
      <c r="CK62" s="35"/>
      <c r="CL62" s="35"/>
      <c r="CM62" s="35"/>
      <c r="CN62" s="35"/>
      <c r="CO62" s="35"/>
      <c r="CP62" s="35"/>
      <c r="CQ62" s="35"/>
      <c r="CR62" s="35"/>
      <c r="CS62" s="35"/>
      <c r="CT62" s="35"/>
      <c r="CU62" s="35"/>
      <c r="CV62" s="35"/>
      <c r="CW62" s="35"/>
    </row>
    <row r="63" spans="1:101" ht="12.75">
      <c r="A63" s="44"/>
      <c r="B63" s="34"/>
      <c r="C63" s="35"/>
      <c r="D63" s="35"/>
      <c r="E63" s="35"/>
      <c r="F63" s="35"/>
      <c r="G63" s="35"/>
      <c r="H63" s="35"/>
      <c r="I63" s="35"/>
      <c r="J63" s="35"/>
      <c r="K63" s="35"/>
      <c r="L63" s="35"/>
      <c r="M63" s="35"/>
      <c r="N63" s="35"/>
      <c r="O63" s="35"/>
      <c r="P63" s="35"/>
      <c r="Q63" s="35"/>
      <c r="R63" s="35"/>
      <c r="S63" s="35"/>
      <c r="T63" s="35"/>
      <c r="U63" s="35"/>
      <c r="V63" s="35"/>
      <c r="W63" s="35"/>
      <c r="X63" s="35"/>
      <c r="Y63" s="35"/>
      <c r="Z63" s="35"/>
      <c r="AA63" s="35"/>
      <c r="AB63" s="35"/>
      <c r="AC63" s="35"/>
      <c r="AD63" s="35"/>
      <c r="AE63" s="35"/>
      <c r="AF63" s="35"/>
      <c r="AG63" s="35"/>
      <c r="AH63" s="35"/>
      <c r="AI63" s="35"/>
      <c r="AJ63" s="35"/>
      <c r="AK63" s="35"/>
      <c r="AL63" s="35"/>
      <c r="AM63" s="35"/>
      <c r="AN63" s="35"/>
      <c r="AO63" s="35"/>
      <c r="AP63" s="35"/>
      <c r="AQ63" s="35"/>
      <c r="AR63" s="35"/>
      <c r="AS63" s="35"/>
      <c r="AT63" s="35"/>
      <c r="AU63" s="35"/>
      <c r="AV63" s="35"/>
      <c r="AW63" s="35"/>
      <c r="AX63" s="35"/>
      <c r="AY63" s="35"/>
      <c r="AZ63" s="35"/>
      <c r="BA63" s="35"/>
      <c r="BB63" s="35"/>
      <c r="BC63" s="35"/>
      <c r="BD63" s="35"/>
      <c r="BE63" s="35"/>
      <c r="BF63" s="35"/>
      <c r="BG63" s="35"/>
      <c r="BH63" s="35"/>
      <c r="BI63" s="35"/>
      <c r="BJ63" s="35"/>
      <c r="BK63" s="35"/>
      <c r="BL63" s="35"/>
      <c r="BM63" s="35"/>
      <c r="BN63" s="35"/>
      <c r="BO63" s="35"/>
      <c r="BP63" s="35"/>
      <c r="BQ63" s="35"/>
      <c r="BR63" s="35"/>
      <c r="BS63" s="35"/>
      <c r="BT63" s="35"/>
      <c r="BU63" s="35"/>
      <c r="BV63" s="35"/>
      <c r="BW63" s="35"/>
      <c r="BX63" s="35"/>
      <c r="BY63" s="35"/>
      <c r="BZ63" s="35"/>
      <c r="CA63" s="35"/>
      <c r="CB63" s="35"/>
      <c r="CC63" s="35"/>
      <c r="CD63" s="35"/>
      <c r="CE63" s="35"/>
      <c r="CF63" s="35"/>
      <c r="CG63" s="35"/>
      <c r="CH63" s="35"/>
      <c r="CI63" s="35"/>
      <c r="CJ63" s="35"/>
      <c r="CK63" s="35"/>
      <c r="CL63" s="35"/>
      <c r="CM63" s="35"/>
      <c r="CN63" s="35"/>
      <c r="CO63" s="35"/>
      <c r="CP63" s="35"/>
      <c r="CQ63" s="35"/>
      <c r="CR63" s="35"/>
      <c r="CS63" s="35"/>
      <c r="CT63" s="35"/>
      <c r="CU63" s="35"/>
      <c r="CV63" s="35"/>
      <c r="CW63" s="35"/>
    </row>
    <row r="64" spans="1:101" ht="12.75">
      <c r="A64" s="44"/>
      <c r="B64" s="34"/>
      <c r="C64" s="35"/>
      <c r="D64" s="35"/>
      <c r="E64" s="35"/>
      <c r="F64" s="35"/>
      <c r="G64" s="35"/>
      <c r="H64" s="35"/>
      <c r="I64" s="35"/>
      <c r="J64" s="35"/>
      <c r="K64" s="35"/>
      <c r="L64" s="35"/>
      <c r="M64" s="35"/>
      <c r="N64" s="35"/>
      <c r="O64" s="35"/>
      <c r="P64" s="35"/>
      <c r="Q64" s="35"/>
      <c r="R64" s="35"/>
      <c r="S64" s="35"/>
      <c r="T64" s="35"/>
      <c r="U64" s="35"/>
      <c r="V64" s="35"/>
      <c r="W64" s="35"/>
      <c r="X64" s="35"/>
      <c r="Y64" s="35"/>
      <c r="Z64" s="35"/>
      <c r="AA64" s="35"/>
      <c r="AB64" s="35"/>
      <c r="AC64" s="35"/>
      <c r="AD64" s="35"/>
      <c r="AE64" s="35"/>
      <c r="AF64" s="35"/>
      <c r="AG64" s="35"/>
      <c r="AH64" s="35"/>
      <c r="AI64" s="35"/>
      <c r="AJ64" s="35"/>
      <c r="AK64" s="35"/>
      <c r="AL64" s="35"/>
      <c r="AM64" s="35"/>
      <c r="AN64" s="35"/>
      <c r="AO64" s="35"/>
      <c r="AP64" s="35"/>
      <c r="AQ64" s="35"/>
      <c r="AR64" s="35"/>
      <c r="AS64" s="35"/>
      <c r="AT64" s="35"/>
      <c r="AU64" s="35"/>
      <c r="AV64" s="35"/>
      <c r="AW64" s="35"/>
      <c r="AX64" s="35"/>
      <c r="AY64" s="35"/>
      <c r="AZ64" s="35"/>
      <c r="BA64" s="35"/>
      <c r="BB64" s="35"/>
      <c r="BC64" s="35"/>
      <c r="BD64" s="35"/>
      <c r="BE64" s="35"/>
      <c r="BF64" s="35"/>
      <c r="BG64" s="35"/>
      <c r="BH64" s="35"/>
      <c r="BI64" s="35"/>
      <c r="BJ64" s="35"/>
      <c r="BK64" s="35"/>
      <c r="BL64" s="35"/>
      <c r="BM64" s="35"/>
      <c r="BN64" s="35"/>
      <c r="BO64" s="35"/>
      <c r="BP64" s="35"/>
      <c r="BQ64" s="35"/>
      <c r="BR64" s="35"/>
      <c r="BS64" s="35"/>
      <c r="BT64" s="35"/>
      <c r="BU64" s="35"/>
      <c r="BV64" s="35"/>
      <c r="BW64" s="35"/>
      <c r="BX64" s="35"/>
      <c r="BY64" s="35"/>
      <c r="BZ64" s="35"/>
      <c r="CA64" s="35"/>
      <c r="CB64" s="35"/>
      <c r="CC64" s="35"/>
      <c r="CD64" s="35"/>
      <c r="CE64" s="35"/>
      <c r="CF64" s="35"/>
      <c r="CG64" s="35"/>
      <c r="CH64" s="35"/>
      <c r="CI64" s="35"/>
      <c r="CJ64" s="35"/>
      <c r="CK64" s="35"/>
      <c r="CL64" s="35"/>
      <c r="CM64" s="35"/>
      <c r="CN64" s="35"/>
      <c r="CO64" s="35"/>
      <c r="CP64" s="35"/>
      <c r="CQ64" s="35"/>
      <c r="CR64" s="35"/>
      <c r="CS64" s="35"/>
      <c r="CT64" s="35"/>
      <c r="CU64" s="35"/>
      <c r="CV64" s="35"/>
      <c r="CW64" s="35"/>
    </row>
    <row r="65" spans="1:101" ht="12.75">
      <c r="A65" s="44"/>
      <c r="B65" s="34"/>
      <c r="C65" s="35"/>
      <c r="D65" s="35"/>
      <c r="E65" s="35"/>
      <c r="F65" s="35"/>
      <c r="G65" s="35"/>
      <c r="H65" s="35"/>
      <c r="I65" s="35"/>
      <c r="J65" s="35"/>
      <c r="K65" s="35"/>
      <c r="L65" s="35"/>
      <c r="M65" s="35"/>
      <c r="N65" s="35"/>
      <c r="O65" s="35"/>
      <c r="P65" s="35"/>
      <c r="Q65" s="35"/>
      <c r="R65" s="35"/>
      <c r="S65" s="35"/>
      <c r="T65" s="35"/>
      <c r="U65" s="35"/>
      <c r="V65" s="35"/>
      <c r="W65" s="35"/>
      <c r="X65" s="35"/>
      <c r="Y65" s="35"/>
      <c r="Z65" s="35"/>
      <c r="AA65" s="35"/>
      <c r="AB65" s="35"/>
      <c r="AC65" s="35"/>
      <c r="AD65" s="35"/>
      <c r="AE65" s="35"/>
      <c r="AF65" s="35"/>
      <c r="AG65" s="35"/>
      <c r="AH65" s="35"/>
      <c r="AI65" s="35"/>
      <c r="AJ65" s="35"/>
      <c r="AK65" s="35"/>
      <c r="AL65" s="35"/>
      <c r="AM65" s="35"/>
      <c r="AN65" s="35"/>
      <c r="AO65" s="35"/>
      <c r="AP65" s="35"/>
      <c r="AQ65" s="35"/>
      <c r="AR65" s="35"/>
      <c r="AS65" s="35"/>
      <c r="AT65" s="35"/>
      <c r="AU65" s="35"/>
      <c r="AV65" s="35"/>
      <c r="AW65" s="35"/>
      <c r="AX65" s="35"/>
      <c r="AY65" s="35"/>
      <c r="AZ65" s="35"/>
      <c r="BA65" s="35"/>
      <c r="BB65" s="35"/>
      <c r="BC65" s="35"/>
      <c r="BD65" s="35"/>
      <c r="BE65" s="35"/>
      <c r="BF65" s="35"/>
      <c r="BG65" s="35"/>
      <c r="BH65" s="35"/>
      <c r="BI65" s="35"/>
      <c r="BJ65" s="35"/>
      <c r="BK65" s="35"/>
      <c r="BL65" s="35"/>
      <c r="BM65" s="35"/>
      <c r="BN65" s="35"/>
      <c r="BO65" s="35"/>
      <c r="BP65" s="35"/>
      <c r="BQ65" s="35"/>
      <c r="BR65" s="35"/>
      <c r="BS65" s="35"/>
      <c r="BT65" s="35"/>
      <c r="BU65" s="35"/>
      <c r="BV65" s="35"/>
      <c r="BW65" s="35"/>
      <c r="BX65" s="35"/>
      <c r="BY65" s="35"/>
      <c r="BZ65" s="35"/>
      <c r="CA65" s="35"/>
      <c r="CB65" s="35"/>
      <c r="CC65" s="35"/>
      <c r="CD65" s="35"/>
      <c r="CE65" s="35"/>
      <c r="CF65" s="35"/>
      <c r="CG65" s="35"/>
      <c r="CH65" s="35"/>
      <c r="CI65" s="35"/>
      <c r="CJ65" s="35"/>
      <c r="CK65" s="35"/>
      <c r="CL65" s="35"/>
      <c r="CM65" s="35"/>
      <c r="CN65" s="35"/>
      <c r="CO65" s="35"/>
      <c r="CP65" s="35"/>
      <c r="CQ65" s="35"/>
      <c r="CR65" s="35"/>
      <c r="CS65" s="35"/>
      <c r="CT65" s="35"/>
      <c r="CU65" s="35"/>
      <c r="CV65" s="35"/>
      <c r="CW65" s="35"/>
    </row>
    <row r="66" spans="1:101" ht="12.75">
      <c r="A66" s="44"/>
      <c r="B66" s="34"/>
      <c r="C66" s="35"/>
      <c r="D66" s="35"/>
      <c r="E66" s="35"/>
      <c r="F66" s="35"/>
      <c r="G66" s="35"/>
      <c r="H66" s="35"/>
      <c r="I66" s="35"/>
      <c r="J66" s="35"/>
      <c r="K66" s="35"/>
      <c r="L66" s="35"/>
      <c r="M66" s="35"/>
      <c r="N66" s="35"/>
      <c r="O66" s="35"/>
      <c r="P66" s="35"/>
      <c r="Q66" s="35"/>
      <c r="R66" s="35"/>
      <c r="S66" s="35"/>
      <c r="T66" s="35"/>
      <c r="U66" s="35"/>
      <c r="V66" s="35"/>
      <c r="W66" s="35"/>
      <c r="X66" s="35"/>
      <c r="Y66" s="35"/>
      <c r="Z66" s="35"/>
      <c r="AA66" s="35"/>
      <c r="AB66" s="35"/>
      <c r="AC66" s="35"/>
      <c r="AD66" s="35"/>
      <c r="AE66" s="35"/>
      <c r="AF66" s="35"/>
      <c r="AG66" s="35"/>
      <c r="AH66" s="35"/>
      <c r="AI66" s="35"/>
      <c r="AJ66" s="35"/>
      <c r="AK66" s="35"/>
      <c r="AL66" s="35"/>
      <c r="AM66" s="35"/>
      <c r="AN66" s="35"/>
      <c r="AO66" s="35"/>
      <c r="AP66" s="35"/>
      <c r="AQ66" s="35"/>
      <c r="AR66" s="35"/>
      <c r="AS66" s="35"/>
      <c r="AT66" s="35"/>
      <c r="AU66" s="35"/>
      <c r="AV66" s="35"/>
      <c r="AW66" s="35"/>
      <c r="AX66" s="35"/>
      <c r="AY66" s="35"/>
      <c r="AZ66" s="35"/>
      <c r="BA66" s="35"/>
      <c r="BB66" s="35"/>
      <c r="BC66" s="35"/>
      <c r="BD66" s="35"/>
      <c r="BE66" s="35"/>
      <c r="BF66" s="35"/>
      <c r="BG66" s="35"/>
      <c r="BH66" s="35"/>
      <c r="BI66" s="35"/>
      <c r="BJ66" s="35"/>
      <c r="BK66" s="35"/>
      <c r="BL66" s="35"/>
      <c r="BM66" s="35"/>
      <c r="BN66" s="35"/>
      <c r="BO66" s="35"/>
      <c r="BP66" s="35"/>
      <c r="BQ66" s="35"/>
      <c r="BR66" s="35"/>
      <c r="BS66" s="35"/>
      <c r="BT66" s="35"/>
      <c r="BU66" s="35"/>
      <c r="BV66" s="35"/>
      <c r="BW66" s="35"/>
      <c r="BX66" s="35"/>
      <c r="BY66" s="35"/>
      <c r="BZ66" s="35"/>
      <c r="CA66" s="35"/>
      <c r="CB66" s="35"/>
      <c r="CC66" s="35"/>
      <c r="CD66" s="35"/>
      <c r="CE66" s="35"/>
      <c r="CF66" s="35"/>
      <c r="CG66" s="35"/>
      <c r="CH66" s="35"/>
      <c r="CI66" s="35"/>
      <c r="CJ66" s="35"/>
      <c r="CK66" s="35"/>
      <c r="CL66" s="35"/>
      <c r="CM66" s="35"/>
      <c r="CN66" s="35"/>
      <c r="CO66" s="35"/>
      <c r="CP66" s="35"/>
      <c r="CQ66" s="35"/>
      <c r="CR66" s="35"/>
      <c r="CS66" s="35"/>
      <c r="CT66" s="35"/>
      <c r="CU66" s="35"/>
      <c r="CV66" s="35"/>
      <c r="CW66" s="35"/>
    </row>
    <row r="67" spans="1:101" ht="12.75">
      <c r="A67" s="44"/>
      <c r="B67" s="34"/>
      <c r="C67" s="35"/>
      <c r="D67" s="35"/>
      <c r="E67" s="35"/>
      <c r="F67" s="35"/>
      <c r="G67" s="35"/>
      <c r="H67" s="35"/>
      <c r="I67" s="35"/>
      <c r="J67" s="35"/>
      <c r="K67" s="35"/>
      <c r="L67" s="35"/>
      <c r="M67" s="35"/>
      <c r="N67" s="35"/>
      <c r="O67" s="35"/>
      <c r="P67" s="35"/>
      <c r="Q67" s="35"/>
      <c r="R67" s="35"/>
      <c r="S67" s="35"/>
      <c r="T67" s="35"/>
      <c r="U67" s="35"/>
      <c r="V67" s="35"/>
      <c r="W67" s="35"/>
      <c r="X67" s="35"/>
      <c r="Y67" s="35"/>
      <c r="Z67" s="35"/>
      <c r="AA67" s="35"/>
      <c r="AB67" s="35"/>
      <c r="AC67" s="35"/>
      <c r="AD67" s="35"/>
      <c r="AE67" s="35"/>
      <c r="AF67" s="35"/>
      <c r="AG67" s="35"/>
      <c r="AH67" s="35"/>
      <c r="AI67" s="35"/>
      <c r="AJ67" s="35"/>
      <c r="AK67" s="35"/>
      <c r="AL67" s="35"/>
      <c r="AM67" s="35"/>
      <c r="AN67" s="35"/>
      <c r="AO67" s="35"/>
      <c r="AP67" s="35"/>
      <c r="AQ67" s="35"/>
      <c r="AR67" s="35"/>
      <c r="AS67" s="35"/>
      <c r="AT67" s="35"/>
      <c r="AU67" s="35"/>
      <c r="AV67" s="35"/>
      <c r="AW67" s="35"/>
      <c r="AX67" s="35"/>
      <c r="AY67" s="35"/>
      <c r="AZ67" s="35"/>
      <c r="BA67" s="35"/>
      <c r="BB67" s="35"/>
      <c r="BC67" s="35"/>
      <c r="BD67" s="35"/>
      <c r="BE67" s="35"/>
      <c r="BF67" s="35"/>
      <c r="BG67" s="35"/>
      <c r="BH67" s="35"/>
      <c r="BI67" s="35"/>
      <c r="BJ67" s="35"/>
      <c r="BK67" s="35"/>
      <c r="BL67" s="35"/>
      <c r="BM67" s="35"/>
      <c r="BN67" s="35"/>
      <c r="BO67" s="35"/>
      <c r="BP67" s="35"/>
      <c r="BQ67" s="35"/>
      <c r="BR67" s="35"/>
      <c r="BS67" s="35"/>
      <c r="BT67" s="35"/>
      <c r="BU67" s="35"/>
      <c r="BV67" s="35"/>
      <c r="BW67" s="35"/>
      <c r="BX67" s="35"/>
      <c r="BY67" s="35"/>
      <c r="BZ67" s="35"/>
      <c r="CA67" s="35"/>
      <c r="CB67" s="35"/>
      <c r="CC67" s="35"/>
      <c r="CD67" s="35"/>
      <c r="CE67" s="35"/>
      <c r="CF67" s="35"/>
      <c r="CG67" s="35"/>
      <c r="CH67" s="35"/>
      <c r="CI67" s="35"/>
      <c r="CJ67" s="35"/>
      <c r="CK67" s="35"/>
      <c r="CL67" s="35"/>
      <c r="CM67" s="35"/>
      <c r="CN67" s="35"/>
      <c r="CO67" s="35"/>
      <c r="CP67" s="35"/>
      <c r="CQ67" s="35"/>
      <c r="CR67" s="35"/>
      <c r="CS67" s="35"/>
      <c r="CT67" s="35"/>
      <c r="CU67" s="35"/>
      <c r="CV67" s="35"/>
      <c r="CW67" s="35"/>
    </row>
    <row r="68" spans="1:101" ht="12.75">
      <c r="A68" s="44"/>
      <c r="B68" s="34"/>
      <c r="C68" s="35"/>
      <c r="D68" s="35"/>
      <c r="E68" s="35"/>
      <c r="F68" s="35"/>
      <c r="G68" s="35"/>
      <c r="H68" s="35"/>
      <c r="I68" s="35"/>
      <c r="J68" s="35"/>
      <c r="K68" s="35"/>
      <c r="L68" s="35"/>
      <c r="M68" s="35"/>
      <c r="N68" s="35"/>
      <c r="O68" s="35"/>
      <c r="P68" s="35"/>
      <c r="Q68" s="35"/>
      <c r="R68" s="35"/>
      <c r="S68" s="35"/>
      <c r="T68" s="35"/>
      <c r="U68" s="35"/>
      <c r="V68" s="35"/>
      <c r="W68" s="35"/>
      <c r="X68" s="35"/>
      <c r="Y68" s="35"/>
      <c r="Z68" s="35"/>
      <c r="AA68" s="35"/>
      <c r="AB68" s="35"/>
      <c r="AC68" s="35"/>
      <c r="AD68" s="35"/>
      <c r="AE68" s="35"/>
      <c r="AF68" s="35"/>
      <c r="AG68" s="35"/>
      <c r="AH68" s="35"/>
      <c r="AI68" s="35"/>
      <c r="AJ68" s="35"/>
      <c r="AK68" s="35"/>
      <c r="AL68" s="35"/>
      <c r="AM68" s="35"/>
      <c r="AN68" s="35"/>
      <c r="AO68" s="35"/>
      <c r="AP68" s="35"/>
      <c r="AQ68" s="35"/>
      <c r="AR68" s="35"/>
      <c r="AS68" s="35"/>
      <c r="AT68" s="35"/>
      <c r="AU68" s="35"/>
      <c r="AV68" s="35"/>
      <c r="AW68" s="35"/>
      <c r="AX68" s="35"/>
      <c r="AY68" s="35"/>
      <c r="AZ68" s="35"/>
      <c r="BA68" s="35"/>
      <c r="BB68" s="35"/>
      <c r="BC68" s="35"/>
      <c r="BD68" s="35"/>
      <c r="BE68" s="35"/>
      <c r="BF68" s="35"/>
      <c r="BG68" s="35"/>
      <c r="BH68" s="35"/>
      <c r="BI68" s="35"/>
      <c r="BJ68" s="35"/>
      <c r="BK68" s="35"/>
      <c r="BL68" s="35"/>
      <c r="BM68" s="35"/>
      <c r="BN68" s="35"/>
      <c r="BO68" s="35"/>
      <c r="BP68" s="35"/>
      <c r="BQ68" s="35"/>
      <c r="BR68" s="35"/>
      <c r="BS68" s="35"/>
      <c r="BT68" s="35"/>
      <c r="BU68" s="35"/>
      <c r="BV68" s="35"/>
      <c r="BW68" s="35"/>
      <c r="BX68" s="35"/>
      <c r="BY68" s="35"/>
      <c r="BZ68" s="35"/>
      <c r="CA68" s="35"/>
      <c r="CB68" s="35"/>
      <c r="CC68" s="35"/>
      <c r="CD68" s="35"/>
      <c r="CE68" s="35"/>
      <c r="CF68" s="35"/>
      <c r="CG68" s="35"/>
      <c r="CH68" s="35"/>
      <c r="CI68" s="35"/>
      <c r="CJ68" s="35"/>
      <c r="CK68" s="35"/>
      <c r="CL68" s="35"/>
      <c r="CM68" s="35"/>
      <c r="CN68" s="35"/>
      <c r="CO68" s="35"/>
      <c r="CP68" s="35"/>
      <c r="CQ68" s="35"/>
      <c r="CR68" s="35"/>
      <c r="CS68" s="35"/>
      <c r="CT68" s="35"/>
      <c r="CU68" s="35"/>
      <c r="CV68" s="35"/>
      <c r="CW68" s="35"/>
    </row>
    <row r="69" spans="1:101" ht="12.75">
      <c r="A69" s="44"/>
      <c r="B69" s="34"/>
      <c r="C69" s="35"/>
      <c r="D69" s="35"/>
      <c r="E69" s="35"/>
      <c r="F69" s="35"/>
      <c r="G69" s="35"/>
      <c r="H69" s="35"/>
      <c r="I69" s="35"/>
      <c r="J69" s="35"/>
      <c r="K69" s="35"/>
      <c r="L69" s="35"/>
      <c r="M69" s="35"/>
      <c r="N69" s="35"/>
      <c r="O69" s="35"/>
      <c r="P69" s="35"/>
      <c r="Q69" s="35"/>
      <c r="R69" s="35"/>
      <c r="S69" s="35"/>
      <c r="T69" s="35"/>
      <c r="U69" s="35"/>
      <c r="V69" s="35"/>
      <c r="W69" s="35"/>
      <c r="X69" s="35"/>
      <c r="Y69" s="35"/>
      <c r="Z69" s="35"/>
      <c r="AA69" s="35"/>
      <c r="AB69" s="35"/>
      <c r="AC69" s="35"/>
      <c r="AD69" s="35"/>
      <c r="AE69" s="35"/>
      <c r="AF69" s="35"/>
      <c r="AG69" s="35"/>
      <c r="AH69" s="35"/>
      <c r="AI69" s="35"/>
      <c r="AJ69" s="35"/>
      <c r="AK69" s="35"/>
      <c r="AL69" s="35"/>
      <c r="AM69" s="35"/>
      <c r="AN69" s="35"/>
      <c r="AO69" s="35"/>
      <c r="AP69" s="35"/>
      <c r="AQ69" s="35"/>
      <c r="AR69" s="35"/>
      <c r="AS69" s="35"/>
      <c r="AT69" s="35"/>
      <c r="AU69" s="35"/>
      <c r="AV69" s="35"/>
      <c r="AW69" s="35"/>
      <c r="AX69" s="35"/>
      <c r="AY69" s="35"/>
      <c r="AZ69" s="35"/>
      <c r="BA69" s="35"/>
      <c r="BB69" s="35"/>
      <c r="BC69" s="35"/>
      <c r="BD69" s="35"/>
      <c r="BE69" s="35"/>
      <c r="BF69" s="35"/>
      <c r="BG69" s="35"/>
      <c r="BH69" s="35"/>
      <c r="BI69" s="35"/>
      <c r="BJ69" s="35"/>
      <c r="BK69" s="35"/>
      <c r="BL69" s="35"/>
      <c r="BM69" s="35"/>
      <c r="BN69" s="35"/>
      <c r="BO69" s="35"/>
      <c r="BP69" s="35"/>
      <c r="BQ69" s="35"/>
      <c r="BR69" s="35"/>
      <c r="BS69" s="35"/>
      <c r="BT69" s="35"/>
      <c r="BU69" s="35"/>
      <c r="BV69" s="35"/>
      <c r="BW69" s="35"/>
      <c r="BX69" s="35"/>
      <c r="BY69" s="35"/>
      <c r="BZ69" s="35"/>
      <c r="CA69" s="35"/>
      <c r="CB69" s="35"/>
      <c r="CC69" s="35"/>
      <c r="CD69" s="35"/>
      <c r="CE69" s="35"/>
      <c r="CF69" s="35"/>
      <c r="CG69" s="35"/>
      <c r="CH69" s="35"/>
      <c r="CI69" s="35"/>
      <c r="CJ69" s="35"/>
      <c r="CK69" s="35"/>
      <c r="CL69" s="35"/>
      <c r="CM69" s="35"/>
      <c r="CN69" s="35"/>
      <c r="CO69" s="35"/>
      <c r="CP69" s="35"/>
      <c r="CQ69" s="35"/>
      <c r="CR69" s="35"/>
      <c r="CS69" s="35"/>
      <c r="CT69" s="35"/>
      <c r="CU69" s="35"/>
      <c r="CV69" s="35"/>
      <c r="CW69" s="35"/>
    </row>
    <row r="70" spans="1:101" ht="12.75">
      <c r="A70" s="44"/>
      <c r="B70" s="34"/>
      <c r="C70" s="35"/>
      <c r="D70" s="35"/>
      <c r="E70" s="35"/>
      <c r="F70" s="35"/>
      <c r="G70" s="35"/>
      <c r="H70" s="35"/>
      <c r="I70" s="35"/>
      <c r="J70" s="35"/>
      <c r="K70" s="35"/>
      <c r="L70" s="35"/>
      <c r="M70" s="35"/>
      <c r="N70" s="35"/>
      <c r="O70" s="35"/>
      <c r="P70" s="35"/>
      <c r="Q70" s="35"/>
      <c r="R70" s="35"/>
      <c r="S70" s="35"/>
      <c r="T70" s="35"/>
      <c r="U70" s="35"/>
      <c r="V70" s="35"/>
      <c r="W70" s="35"/>
      <c r="X70" s="35"/>
      <c r="Y70" s="35"/>
      <c r="Z70" s="35"/>
      <c r="AA70" s="35"/>
      <c r="AB70" s="35"/>
      <c r="AC70" s="35"/>
      <c r="AD70" s="35"/>
      <c r="AE70" s="35"/>
      <c r="AF70" s="35"/>
      <c r="AG70" s="35"/>
      <c r="AH70" s="35"/>
      <c r="AI70" s="35"/>
      <c r="AJ70" s="35"/>
      <c r="AK70" s="35"/>
      <c r="AL70" s="35"/>
      <c r="AM70" s="35"/>
      <c r="AN70" s="35"/>
      <c r="AO70" s="35"/>
      <c r="AP70" s="35"/>
      <c r="AQ70" s="35"/>
      <c r="AR70" s="35"/>
      <c r="AS70" s="35"/>
      <c r="AT70" s="35"/>
      <c r="AU70" s="35"/>
      <c r="AV70" s="35"/>
      <c r="AW70" s="35"/>
      <c r="AX70" s="35"/>
      <c r="AY70" s="35"/>
      <c r="AZ70" s="35"/>
      <c r="BA70" s="35"/>
      <c r="BB70" s="35"/>
      <c r="BC70" s="35"/>
      <c r="BD70" s="35"/>
      <c r="BE70" s="35"/>
      <c r="BF70" s="35"/>
      <c r="BG70" s="35"/>
      <c r="BH70" s="35"/>
      <c r="BI70" s="35"/>
      <c r="BJ70" s="35"/>
      <c r="BK70" s="35"/>
      <c r="BL70" s="35"/>
      <c r="BM70" s="35"/>
      <c r="BN70" s="35"/>
      <c r="BO70" s="35"/>
      <c r="BP70" s="35"/>
      <c r="BQ70" s="35"/>
      <c r="BR70" s="35"/>
      <c r="BS70" s="35"/>
      <c r="BT70" s="35"/>
      <c r="BU70" s="35"/>
      <c r="BV70" s="35"/>
      <c r="BW70" s="35"/>
      <c r="BX70" s="35"/>
      <c r="BY70" s="35"/>
      <c r="BZ70" s="35"/>
      <c r="CA70" s="35"/>
      <c r="CB70" s="35"/>
      <c r="CC70" s="35"/>
      <c r="CD70" s="35"/>
      <c r="CE70" s="35"/>
      <c r="CF70" s="35"/>
      <c r="CG70" s="35"/>
      <c r="CH70" s="35"/>
      <c r="CI70" s="35"/>
      <c r="CJ70" s="35"/>
      <c r="CK70" s="35"/>
      <c r="CL70" s="35"/>
      <c r="CM70" s="35"/>
      <c r="CN70" s="35"/>
      <c r="CO70" s="35"/>
      <c r="CP70" s="35"/>
      <c r="CQ70" s="35"/>
      <c r="CR70" s="35"/>
      <c r="CS70" s="35"/>
      <c r="CT70" s="35"/>
      <c r="CU70" s="35"/>
      <c r="CV70" s="35"/>
      <c r="CW70" s="35"/>
    </row>
    <row r="71" spans="1:101" ht="12.75">
      <c r="A71" s="44"/>
      <c r="B71" s="34"/>
      <c r="C71" s="35"/>
      <c r="D71" s="35"/>
      <c r="E71" s="35"/>
      <c r="F71" s="35"/>
      <c r="G71" s="35"/>
      <c r="H71" s="35"/>
      <c r="I71" s="35"/>
      <c r="J71" s="35"/>
      <c r="K71" s="35"/>
      <c r="L71" s="35"/>
      <c r="M71" s="35"/>
      <c r="N71" s="35"/>
      <c r="O71" s="35"/>
      <c r="P71" s="35"/>
      <c r="Q71" s="35"/>
      <c r="R71" s="35"/>
      <c r="S71" s="35"/>
      <c r="T71" s="35"/>
      <c r="U71" s="35"/>
      <c r="V71" s="35"/>
      <c r="W71" s="35"/>
      <c r="X71" s="35"/>
      <c r="Y71" s="35"/>
      <c r="Z71" s="35"/>
      <c r="AA71" s="35"/>
      <c r="AB71" s="35"/>
      <c r="AC71" s="35"/>
      <c r="AD71" s="35"/>
      <c r="AE71" s="35"/>
      <c r="AF71" s="35"/>
      <c r="AG71" s="35"/>
      <c r="AH71" s="35"/>
      <c r="AI71" s="35"/>
      <c r="AJ71" s="35"/>
      <c r="AK71" s="35"/>
      <c r="AL71" s="35"/>
      <c r="AM71" s="35"/>
      <c r="AN71" s="35"/>
      <c r="AO71" s="35"/>
      <c r="AP71" s="35"/>
      <c r="AQ71" s="35"/>
      <c r="AR71" s="35"/>
      <c r="AS71" s="35"/>
      <c r="AT71" s="35"/>
      <c r="AU71" s="35"/>
      <c r="AV71" s="35"/>
      <c r="AW71" s="35"/>
      <c r="AX71" s="35"/>
      <c r="AY71" s="35"/>
      <c r="AZ71" s="35"/>
      <c r="BA71" s="35"/>
      <c r="BB71" s="35"/>
      <c r="BC71" s="35"/>
      <c r="BD71" s="35"/>
      <c r="BE71" s="35"/>
      <c r="BF71" s="35"/>
      <c r="BG71" s="35"/>
      <c r="BH71" s="35"/>
      <c r="BI71" s="35"/>
      <c r="BJ71" s="35"/>
      <c r="BK71" s="35"/>
      <c r="BL71" s="35"/>
      <c r="BM71" s="35"/>
      <c r="BN71" s="35"/>
      <c r="BO71" s="35"/>
      <c r="BP71" s="35"/>
      <c r="BQ71" s="35"/>
      <c r="BR71" s="35"/>
      <c r="BS71" s="35"/>
      <c r="BT71" s="35"/>
      <c r="BU71" s="35"/>
      <c r="BV71" s="35"/>
      <c r="BW71" s="35"/>
      <c r="BX71" s="35"/>
      <c r="BY71" s="35"/>
      <c r="BZ71" s="35"/>
      <c r="CA71" s="35"/>
      <c r="CB71" s="35"/>
      <c r="CC71" s="35"/>
      <c r="CD71" s="35"/>
      <c r="CE71" s="35"/>
      <c r="CF71" s="35"/>
      <c r="CG71" s="35"/>
      <c r="CH71" s="35"/>
      <c r="CI71" s="35"/>
      <c r="CJ71" s="35"/>
      <c r="CK71" s="35"/>
      <c r="CL71" s="35"/>
      <c r="CM71" s="35"/>
      <c r="CN71" s="35"/>
      <c r="CO71" s="35"/>
      <c r="CP71" s="35"/>
      <c r="CQ71" s="35"/>
      <c r="CR71" s="35"/>
      <c r="CS71" s="35"/>
      <c r="CT71" s="35"/>
      <c r="CU71" s="35"/>
      <c r="CV71" s="35"/>
      <c r="CW71" s="35"/>
    </row>
    <row r="72" spans="1:101" ht="12.75">
      <c r="A72" s="44"/>
      <c r="B72" s="34"/>
      <c r="C72" s="35"/>
      <c r="D72" s="35"/>
      <c r="E72" s="35"/>
      <c r="F72" s="35"/>
      <c r="G72" s="35"/>
      <c r="H72" s="35"/>
      <c r="I72" s="35"/>
      <c r="J72" s="35"/>
      <c r="K72" s="35"/>
      <c r="L72" s="35"/>
      <c r="M72" s="35"/>
      <c r="N72" s="35"/>
      <c r="O72" s="35"/>
      <c r="P72" s="35"/>
      <c r="Q72" s="35"/>
      <c r="R72" s="35"/>
      <c r="S72" s="35"/>
      <c r="T72" s="35"/>
      <c r="U72" s="35"/>
      <c r="V72" s="35"/>
      <c r="W72" s="35"/>
      <c r="X72" s="35"/>
      <c r="Y72" s="35"/>
      <c r="Z72" s="35"/>
      <c r="AA72" s="35"/>
      <c r="AB72" s="35"/>
      <c r="AC72" s="35"/>
      <c r="AD72" s="35"/>
      <c r="AE72" s="35"/>
      <c r="AF72" s="35"/>
      <c r="AG72" s="35"/>
      <c r="AH72" s="35"/>
      <c r="AI72" s="35"/>
      <c r="AJ72" s="35"/>
      <c r="AK72" s="35"/>
      <c r="AL72" s="35"/>
      <c r="AM72" s="35"/>
      <c r="AN72" s="35"/>
      <c r="AO72" s="35"/>
      <c r="AP72" s="35"/>
      <c r="AQ72" s="35"/>
      <c r="AR72" s="35"/>
      <c r="AS72" s="35"/>
      <c r="AT72" s="35"/>
      <c r="AU72" s="35"/>
      <c r="AV72" s="35"/>
      <c r="AW72" s="35"/>
      <c r="AX72" s="35"/>
      <c r="AY72" s="35"/>
      <c r="AZ72" s="35"/>
      <c r="BA72" s="35"/>
      <c r="BB72" s="35"/>
      <c r="BC72" s="35"/>
      <c r="BD72" s="35"/>
      <c r="BE72" s="35"/>
      <c r="BF72" s="35"/>
      <c r="BG72" s="35"/>
      <c r="BH72" s="35"/>
      <c r="BI72" s="35"/>
      <c r="BJ72" s="35"/>
      <c r="BK72" s="35"/>
      <c r="BL72" s="35"/>
      <c r="BM72" s="35"/>
      <c r="BN72" s="35"/>
      <c r="BO72" s="35"/>
      <c r="BP72" s="35"/>
      <c r="BQ72" s="35"/>
      <c r="BR72" s="35"/>
      <c r="BS72" s="35"/>
      <c r="BT72" s="35"/>
      <c r="BU72" s="35"/>
      <c r="BV72" s="35"/>
      <c r="BW72" s="35"/>
      <c r="BX72" s="35"/>
      <c r="BY72" s="35"/>
      <c r="BZ72" s="35"/>
      <c r="CA72" s="35"/>
      <c r="CB72" s="35"/>
      <c r="CC72" s="35"/>
      <c r="CD72" s="35"/>
      <c r="CE72" s="35"/>
      <c r="CF72" s="35"/>
      <c r="CG72" s="35"/>
      <c r="CH72" s="35"/>
      <c r="CI72" s="35"/>
      <c r="CJ72" s="35"/>
      <c r="CK72" s="35"/>
      <c r="CL72" s="35"/>
      <c r="CM72" s="35"/>
      <c r="CN72" s="35"/>
      <c r="CO72" s="35"/>
      <c r="CP72" s="35"/>
      <c r="CQ72" s="35"/>
      <c r="CR72" s="35"/>
      <c r="CS72" s="35"/>
      <c r="CT72" s="35"/>
      <c r="CU72" s="35"/>
      <c r="CV72" s="35"/>
      <c r="CW72" s="35"/>
    </row>
    <row r="73" spans="1:101" ht="12.75">
      <c r="A73" s="44"/>
      <c r="B73" s="34"/>
      <c r="C73" s="35"/>
      <c r="D73" s="35"/>
      <c r="E73" s="35"/>
      <c r="F73" s="35"/>
      <c r="G73" s="35"/>
      <c r="H73" s="35"/>
      <c r="I73" s="35"/>
      <c r="J73" s="35"/>
      <c r="K73" s="35"/>
      <c r="L73" s="35"/>
      <c r="M73" s="35"/>
      <c r="N73" s="35"/>
      <c r="O73" s="35"/>
      <c r="P73" s="35"/>
      <c r="Q73" s="35"/>
      <c r="R73" s="35"/>
      <c r="S73" s="35"/>
      <c r="T73" s="35"/>
      <c r="U73" s="35"/>
      <c r="V73" s="35"/>
      <c r="W73" s="35"/>
      <c r="X73" s="35"/>
      <c r="Y73" s="35"/>
      <c r="Z73" s="35"/>
      <c r="AA73" s="35"/>
      <c r="AB73" s="35"/>
      <c r="AC73" s="35"/>
      <c r="AD73" s="35"/>
      <c r="AE73" s="35"/>
      <c r="AF73" s="35"/>
      <c r="AG73" s="35"/>
      <c r="AH73" s="35"/>
      <c r="AI73" s="35"/>
      <c r="AJ73" s="35"/>
      <c r="AK73" s="35"/>
      <c r="AL73" s="35"/>
      <c r="AM73" s="35"/>
      <c r="AN73" s="35"/>
      <c r="AO73" s="35"/>
      <c r="AP73" s="35"/>
      <c r="AQ73" s="35"/>
      <c r="AR73" s="35"/>
      <c r="AS73" s="35"/>
      <c r="AT73" s="35"/>
      <c r="AU73" s="35"/>
      <c r="AV73" s="35"/>
      <c r="AW73" s="35"/>
      <c r="AX73" s="35"/>
      <c r="AY73" s="35"/>
      <c r="AZ73" s="35"/>
      <c r="BA73" s="35"/>
      <c r="BB73" s="35"/>
      <c r="BC73" s="35"/>
      <c r="BD73" s="35"/>
      <c r="BE73" s="35"/>
      <c r="BF73" s="35"/>
      <c r="BG73" s="35"/>
      <c r="BH73" s="35"/>
      <c r="BI73" s="35"/>
      <c r="BJ73" s="35"/>
      <c r="BK73" s="35"/>
      <c r="BL73" s="35"/>
      <c r="BM73" s="35"/>
      <c r="BN73" s="35"/>
      <c r="BO73" s="35"/>
      <c r="BP73" s="35"/>
      <c r="BQ73" s="35"/>
      <c r="BR73" s="35"/>
      <c r="BS73" s="35"/>
      <c r="BT73" s="35"/>
      <c r="BU73" s="35"/>
      <c r="BV73" s="35"/>
      <c r="BW73" s="35"/>
      <c r="BX73" s="35"/>
      <c r="BY73" s="35"/>
      <c r="BZ73" s="35"/>
      <c r="CA73" s="35"/>
      <c r="CB73" s="35"/>
      <c r="CC73" s="35"/>
      <c r="CD73" s="35"/>
      <c r="CE73" s="35"/>
      <c r="CF73" s="35"/>
      <c r="CG73" s="35"/>
      <c r="CH73" s="35"/>
      <c r="CI73" s="35"/>
      <c r="CJ73" s="35"/>
      <c r="CK73" s="35"/>
      <c r="CL73" s="35"/>
      <c r="CM73" s="35"/>
      <c r="CN73" s="35"/>
      <c r="CO73" s="35"/>
      <c r="CP73" s="35"/>
      <c r="CQ73" s="35"/>
      <c r="CR73" s="35"/>
      <c r="CS73" s="35"/>
      <c r="CT73" s="35"/>
      <c r="CU73" s="35"/>
      <c r="CV73" s="35"/>
      <c r="CW73" s="35"/>
    </row>
    <row r="74" spans="1:101" ht="12.75">
      <c r="A74" s="44"/>
      <c r="B74" s="34"/>
      <c r="C74" s="35"/>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c r="AX74" s="35"/>
      <c r="AY74" s="35"/>
      <c r="AZ74" s="35"/>
      <c r="BA74" s="35"/>
      <c r="BB74" s="35"/>
      <c r="BC74" s="35"/>
      <c r="BD74" s="35"/>
      <c r="BE74" s="35"/>
      <c r="BF74" s="35"/>
      <c r="BG74" s="35"/>
      <c r="BH74" s="35"/>
      <c r="BI74" s="35"/>
      <c r="BJ74" s="35"/>
      <c r="BK74" s="35"/>
      <c r="BL74" s="35"/>
      <c r="BM74" s="35"/>
      <c r="BN74" s="35"/>
      <c r="BO74" s="35"/>
      <c r="BP74" s="35"/>
      <c r="BQ74" s="35"/>
      <c r="BR74" s="35"/>
      <c r="BS74" s="35"/>
      <c r="BT74" s="35"/>
      <c r="BU74" s="35"/>
      <c r="BV74" s="35"/>
      <c r="BW74" s="35"/>
      <c r="BX74" s="35"/>
      <c r="BY74" s="35"/>
      <c r="BZ74" s="35"/>
      <c r="CA74" s="35"/>
      <c r="CB74" s="35"/>
      <c r="CC74" s="35"/>
      <c r="CD74" s="35"/>
      <c r="CE74" s="35"/>
      <c r="CF74" s="35"/>
      <c r="CG74" s="35"/>
      <c r="CH74" s="35"/>
      <c r="CI74" s="35"/>
      <c r="CJ74" s="35"/>
      <c r="CK74" s="35"/>
      <c r="CL74" s="35"/>
      <c r="CM74" s="35"/>
      <c r="CN74" s="35"/>
      <c r="CO74" s="35"/>
      <c r="CP74" s="35"/>
      <c r="CQ74" s="35"/>
      <c r="CR74" s="35"/>
      <c r="CS74" s="35"/>
      <c r="CT74" s="35"/>
      <c r="CU74" s="35"/>
      <c r="CV74" s="35"/>
      <c r="CW74" s="35"/>
    </row>
    <row r="75" spans="1:101" ht="12.75">
      <c r="A75" s="44"/>
      <c r="B75" s="34"/>
      <c r="C75" s="35"/>
      <c r="D75" s="35"/>
      <c r="E75" s="35"/>
      <c r="F75" s="35"/>
      <c r="G75" s="35"/>
      <c r="H75" s="35"/>
      <c r="I75" s="35"/>
      <c r="J75" s="35"/>
      <c r="K75" s="35"/>
      <c r="L75" s="35"/>
      <c r="M75" s="35"/>
      <c r="N75" s="35"/>
      <c r="O75" s="35"/>
      <c r="P75" s="35"/>
      <c r="Q75" s="35"/>
      <c r="R75" s="35"/>
      <c r="S75" s="35"/>
      <c r="T75" s="35"/>
      <c r="U75" s="35"/>
      <c r="V75" s="35"/>
      <c r="W75" s="35"/>
      <c r="X75" s="35"/>
      <c r="Y75" s="35"/>
      <c r="Z75" s="35"/>
      <c r="AA75" s="35"/>
      <c r="AB75" s="35"/>
      <c r="AC75" s="35"/>
      <c r="AD75" s="35"/>
      <c r="AE75" s="35"/>
      <c r="AF75" s="35"/>
      <c r="AG75" s="35"/>
      <c r="AH75" s="35"/>
      <c r="AI75" s="35"/>
      <c r="AJ75" s="35"/>
      <c r="AK75" s="35"/>
      <c r="AL75" s="35"/>
      <c r="AM75" s="35"/>
      <c r="AN75" s="35"/>
      <c r="AO75" s="35"/>
      <c r="AP75" s="35"/>
      <c r="AQ75" s="35"/>
      <c r="AR75" s="35"/>
      <c r="AS75" s="35"/>
      <c r="AT75" s="35"/>
      <c r="AU75" s="35"/>
      <c r="AV75" s="35"/>
      <c r="AW75" s="35"/>
      <c r="AX75" s="35"/>
      <c r="AY75" s="35"/>
      <c r="AZ75" s="35"/>
      <c r="BA75" s="35"/>
      <c r="BB75" s="35"/>
      <c r="BC75" s="35"/>
      <c r="BD75" s="35"/>
      <c r="BE75" s="35"/>
      <c r="BF75" s="35"/>
      <c r="BG75" s="35"/>
      <c r="BH75" s="35"/>
      <c r="BI75" s="35"/>
      <c r="BJ75" s="35"/>
      <c r="BK75" s="35"/>
      <c r="BL75" s="35"/>
      <c r="BM75" s="35"/>
      <c r="BN75" s="35"/>
      <c r="BO75" s="35"/>
      <c r="BP75" s="35"/>
      <c r="BQ75" s="35"/>
      <c r="BR75" s="35"/>
      <c r="BS75" s="35"/>
      <c r="BT75" s="35"/>
      <c r="BU75" s="35"/>
      <c r="BV75" s="35"/>
      <c r="BW75" s="35"/>
      <c r="BX75" s="35"/>
      <c r="BY75" s="35"/>
      <c r="BZ75" s="35"/>
      <c r="CA75" s="35"/>
      <c r="CB75" s="35"/>
      <c r="CC75" s="35"/>
      <c r="CD75" s="35"/>
      <c r="CE75" s="35"/>
      <c r="CF75" s="35"/>
      <c r="CG75" s="35"/>
      <c r="CH75" s="35"/>
      <c r="CI75" s="35"/>
      <c r="CJ75" s="35"/>
      <c r="CK75" s="35"/>
      <c r="CL75" s="35"/>
      <c r="CM75" s="35"/>
      <c r="CN75" s="35"/>
      <c r="CO75" s="35"/>
      <c r="CP75" s="35"/>
      <c r="CQ75" s="35"/>
      <c r="CR75" s="35"/>
      <c r="CS75" s="35"/>
      <c r="CT75" s="35"/>
      <c r="CU75" s="35"/>
      <c r="CV75" s="35"/>
      <c r="CW75" s="35"/>
    </row>
    <row r="76" spans="1:101" ht="12.75">
      <c r="A76" s="44"/>
      <c r="B76" s="34"/>
      <c r="C76" s="35"/>
      <c r="D76" s="35"/>
      <c r="E76" s="35"/>
      <c r="F76" s="35"/>
      <c r="G76" s="35"/>
      <c r="H76" s="35"/>
      <c r="I76" s="35"/>
      <c r="J76" s="35"/>
      <c r="K76" s="35"/>
      <c r="L76" s="35"/>
      <c r="M76" s="35"/>
      <c r="N76" s="35"/>
      <c r="O76" s="35"/>
      <c r="P76" s="35"/>
      <c r="Q76" s="35"/>
      <c r="R76" s="35"/>
      <c r="S76" s="35"/>
      <c r="T76" s="35"/>
      <c r="U76" s="35"/>
      <c r="V76" s="35"/>
      <c r="W76" s="35"/>
      <c r="X76" s="35"/>
      <c r="Y76" s="35"/>
      <c r="Z76" s="35"/>
      <c r="AA76" s="35"/>
      <c r="AB76" s="35"/>
      <c r="AC76" s="35"/>
      <c r="AD76" s="35"/>
      <c r="AE76" s="35"/>
      <c r="AF76" s="35"/>
      <c r="AG76" s="35"/>
      <c r="AH76" s="35"/>
      <c r="AI76" s="35"/>
      <c r="AJ76" s="35"/>
      <c r="AK76" s="35"/>
      <c r="AL76" s="35"/>
      <c r="AM76" s="35"/>
      <c r="AN76" s="35"/>
      <c r="AO76" s="35"/>
      <c r="AP76" s="35"/>
      <c r="AQ76" s="35"/>
      <c r="AR76" s="35"/>
      <c r="AS76" s="35"/>
      <c r="AT76" s="35"/>
      <c r="AU76" s="35"/>
      <c r="AV76" s="35"/>
      <c r="AW76" s="35"/>
      <c r="AX76" s="35"/>
      <c r="AY76" s="35"/>
      <c r="AZ76" s="35"/>
      <c r="BA76" s="35"/>
      <c r="BB76" s="35"/>
      <c r="BC76" s="35"/>
      <c r="BD76" s="35"/>
      <c r="BE76" s="35"/>
      <c r="BF76" s="35"/>
      <c r="BG76" s="35"/>
      <c r="BH76" s="35"/>
      <c r="BI76" s="35"/>
      <c r="BJ76" s="35"/>
      <c r="BK76" s="35"/>
      <c r="BL76" s="35"/>
      <c r="BM76" s="35"/>
      <c r="BN76" s="35"/>
      <c r="BO76" s="35"/>
      <c r="BP76" s="35"/>
      <c r="BQ76" s="35"/>
      <c r="BR76" s="35"/>
      <c r="BS76" s="35"/>
      <c r="BT76" s="35"/>
      <c r="BU76" s="35"/>
      <c r="BV76" s="35"/>
      <c r="BW76" s="35"/>
      <c r="BX76" s="35"/>
      <c r="BY76" s="35"/>
      <c r="BZ76" s="35"/>
      <c r="CA76" s="35"/>
      <c r="CB76" s="35"/>
      <c r="CC76" s="35"/>
      <c r="CD76" s="35"/>
      <c r="CE76" s="35"/>
      <c r="CF76" s="35"/>
      <c r="CG76" s="35"/>
      <c r="CH76" s="35"/>
      <c r="CI76" s="35"/>
      <c r="CJ76" s="35"/>
      <c r="CK76" s="35"/>
      <c r="CL76" s="35"/>
      <c r="CM76" s="35"/>
      <c r="CN76" s="35"/>
      <c r="CO76" s="35"/>
      <c r="CP76" s="35"/>
      <c r="CQ76" s="35"/>
      <c r="CR76" s="35"/>
      <c r="CS76" s="35"/>
      <c r="CT76" s="35"/>
      <c r="CU76" s="35"/>
      <c r="CV76" s="35"/>
      <c r="CW76" s="35"/>
    </row>
    <row r="77" spans="1:101" ht="12.75">
      <c r="A77" s="44"/>
      <c r="B77" s="34"/>
      <c r="C77" s="35"/>
      <c r="D77" s="35"/>
      <c r="E77" s="35"/>
      <c r="F77" s="3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35"/>
      <c r="CI77" s="35"/>
      <c r="CJ77" s="35"/>
      <c r="CK77" s="35"/>
      <c r="CL77" s="35"/>
      <c r="CM77" s="35"/>
      <c r="CN77" s="35"/>
      <c r="CO77" s="35"/>
      <c r="CP77" s="35"/>
      <c r="CQ77" s="35"/>
      <c r="CR77" s="35"/>
      <c r="CS77" s="35"/>
      <c r="CT77" s="35"/>
      <c r="CU77" s="35"/>
      <c r="CV77" s="35"/>
      <c r="CW77" s="35"/>
    </row>
    <row r="78" spans="1:101" ht="12.75">
      <c r="A78" s="44"/>
      <c r="B78" s="34"/>
      <c r="C78" s="35"/>
      <c r="D78" s="35"/>
      <c r="E78" s="35"/>
      <c r="F78" s="35"/>
      <c r="G78" s="35"/>
      <c r="H78" s="35"/>
      <c r="I78" s="35"/>
      <c r="J78" s="35"/>
      <c r="K78" s="35"/>
      <c r="L78" s="35"/>
      <c r="M78" s="35"/>
      <c r="N78" s="35"/>
      <c r="O78" s="35"/>
      <c r="P78" s="35"/>
      <c r="Q78" s="35"/>
      <c r="R78" s="35"/>
      <c r="S78" s="35"/>
      <c r="T78" s="35"/>
      <c r="U78" s="35"/>
      <c r="V78" s="35"/>
      <c r="W78" s="35"/>
      <c r="X78" s="35"/>
      <c r="Y78" s="35"/>
      <c r="Z78" s="35"/>
      <c r="AA78" s="35"/>
      <c r="AB78" s="35"/>
      <c r="AC78" s="35"/>
      <c r="AD78" s="35"/>
      <c r="AE78" s="35"/>
      <c r="AF78" s="35"/>
      <c r="AG78" s="35"/>
      <c r="AH78" s="35"/>
      <c r="AI78" s="35"/>
      <c r="AJ78" s="35"/>
      <c r="AK78" s="35"/>
      <c r="AL78" s="35"/>
      <c r="AM78" s="35"/>
      <c r="AN78" s="35"/>
      <c r="AO78" s="35"/>
      <c r="AP78" s="35"/>
      <c r="AQ78" s="35"/>
      <c r="AR78" s="35"/>
      <c r="AS78" s="35"/>
      <c r="AT78" s="35"/>
      <c r="AU78" s="35"/>
      <c r="AV78" s="35"/>
      <c r="AW78" s="35"/>
      <c r="AX78" s="35"/>
      <c r="AY78" s="35"/>
      <c r="AZ78" s="35"/>
      <c r="BA78" s="35"/>
      <c r="BB78" s="35"/>
      <c r="BC78" s="35"/>
      <c r="BD78" s="35"/>
      <c r="BE78" s="35"/>
      <c r="BF78" s="35"/>
      <c r="BG78" s="35"/>
      <c r="BH78" s="35"/>
      <c r="BI78" s="35"/>
      <c r="BJ78" s="35"/>
      <c r="BK78" s="35"/>
      <c r="BL78" s="35"/>
      <c r="BM78" s="35"/>
      <c r="BN78" s="35"/>
      <c r="BO78" s="35"/>
      <c r="BP78" s="35"/>
      <c r="BQ78" s="35"/>
      <c r="BR78" s="35"/>
      <c r="BS78" s="35"/>
      <c r="BT78" s="35"/>
      <c r="BU78" s="35"/>
      <c r="BV78" s="35"/>
      <c r="BW78" s="35"/>
      <c r="BX78" s="35"/>
      <c r="BY78" s="35"/>
      <c r="BZ78" s="35"/>
      <c r="CA78" s="35"/>
      <c r="CB78" s="35"/>
      <c r="CC78" s="35"/>
      <c r="CD78" s="35"/>
      <c r="CE78" s="35"/>
      <c r="CF78" s="35"/>
      <c r="CG78" s="35"/>
      <c r="CH78" s="35"/>
      <c r="CI78" s="35"/>
      <c r="CJ78" s="35"/>
      <c r="CK78" s="35"/>
      <c r="CL78" s="35"/>
      <c r="CM78" s="35"/>
      <c r="CN78" s="35"/>
      <c r="CO78" s="35"/>
      <c r="CP78" s="35"/>
      <c r="CQ78" s="35"/>
      <c r="CR78" s="35"/>
      <c r="CS78" s="35"/>
      <c r="CT78" s="35"/>
      <c r="CU78" s="35"/>
      <c r="CV78" s="35"/>
      <c r="CW78" s="35"/>
    </row>
    <row r="79" spans="1:101" ht="12.75">
      <c r="A79" s="44"/>
      <c r="B79" s="34"/>
      <c r="C79" s="35"/>
      <c r="D79" s="35"/>
      <c r="E79" s="35"/>
      <c r="F79" s="35"/>
      <c r="G79" s="35"/>
      <c r="H79" s="35"/>
      <c r="I79" s="35"/>
      <c r="J79" s="35"/>
      <c r="K79" s="35"/>
      <c r="L79" s="35"/>
      <c r="M79" s="35"/>
      <c r="N79" s="35"/>
      <c r="O79" s="35"/>
      <c r="P79" s="35"/>
      <c r="Q79" s="35"/>
      <c r="R79" s="35"/>
      <c r="S79" s="35"/>
      <c r="T79" s="35"/>
      <c r="U79" s="35"/>
      <c r="V79" s="35"/>
      <c r="W79" s="35"/>
      <c r="X79" s="35"/>
      <c r="Y79" s="35"/>
      <c r="Z79" s="35"/>
      <c r="AA79" s="35"/>
      <c r="AB79" s="35"/>
      <c r="AC79" s="35"/>
      <c r="AD79" s="35"/>
      <c r="AE79" s="35"/>
      <c r="AF79" s="35"/>
      <c r="AG79" s="35"/>
      <c r="AH79" s="35"/>
      <c r="AI79" s="35"/>
      <c r="AJ79" s="35"/>
      <c r="AK79" s="35"/>
      <c r="AL79" s="35"/>
      <c r="AM79" s="35"/>
      <c r="AN79" s="35"/>
      <c r="AO79" s="35"/>
      <c r="AP79" s="35"/>
      <c r="AQ79" s="35"/>
      <c r="AR79" s="35"/>
      <c r="AS79" s="35"/>
      <c r="AT79" s="35"/>
      <c r="AU79" s="35"/>
      <c r="AV79" s="35"/>
      <c r="AW79" s="35"/>
      <c r="AX79" s="35"/>
      <c r="AY79" s="35"/>
      <c r="AZ79" s="35"/>
      <c r="BA79" s="35"/>
      <c r="BB79" s="35"/>
      <c r="BC79" s="35"/>
      <c r="BD79" s="35"/>
      <c r="BE79" s="35"/>
      <c r="BF79" s="35"/>
      <c r="BG79" s="35"/>
      <c r="BH79" s="35"/>
      <c r="BI79" s="35"/>
      <c r="BJ79" s="35"/>
      <c r="BK79" s="35"/>
      <c r="BL79" s="35"/>
      <c r="BM79" s="35"/>
      <c r="BN79" s="35"/>
      <c r="BO79" s="35"/>
      <c r="BP79" s="35"/>
      <c r="BQ79" s="35"/>
      <c r="BR79" s="35"/>
      <c r="BS79" s="35"/>
      <c r="BT79" s="35"/>
      <c r="BU79" s="35"/>
      <c r="BV79" s="35"/>
      <c r="BW79" s="35"/>
      <c r="BX79" s="35"/>
      <c r="BY79" s="35"/>
      <c r="BZ79" s="35"/>
      <c r="CA79" s="35"/>
      <c r="CB79" s="35"/>
      <c r="CC79" s="35"/>
      <c r="CD79" s="35"/>
      <c r="CE79" s="35"/>
      <c r="CF79" s="35"/>
      <c r="CG79" s="35"/>
      <c r="CH79" s="35"/>
      <c r="CI79" s="35"/>
      <c r="CJ79" s="35"/>
      <c r="CK79" s="35"/>
      <c r="CL79" s="35"/>
      <c r="CM79" s="35"/>
      <c r="CN79" s="35"/>
      <c r="CO79" s="35"/>
      <c r="CP79" s="35"/>
      <c r="CQ79" s="35"/>
      <c r="CR79" s="35"/>
      <c r="CS79" s="35"/>
      <c r="CT79" s="35"/>
      <c r="CU79" s="35"/>
      <c r="CV79" s="35"/>
      <c r="CW79" s="35"/>
    </row>
    <row r="80" spans="1:101" ht="12.75">
      <c r="A80" s="44"/>
      <c r="B80" s="34"/>
      <c r="C80" s="35"/>
      <c r="D80" s="35"/>
      <c r="E80" s="35"/>
      <c r="F80" s="35"/>
      <c r="G80" s="35"/>
      <c r="H80" s="35"/>
      <c r="I80" s="35"/>
      <c r="J80" s="35"/>
      <c r="K80" s="35"/>
      <c r="L80" s="35"/>
      <c r="M80" s="35"/>
      <c r="N80" s="35"/>
      <c r="O80" s="35"/>
      <c r="P80" s="35"/>
      <c r="Q80" s="35"/>
      <c r="R80" s="35"/>
      <c r="S80" s="35"/>
      <c r="T80" s="35"/>
      <c r="U80" s="35"/>
      <c r="V80" s="35"/>
      <c r="W80" s="35"/>
      <c r="X80" s="35"/>
      <c r="Y80" s="35"/>
      <c r="Z80" s="35"/>
      <c r="AA80" s="35"/>
      <c r="AB80" s="35"/>
      <c r="AC80" s="35"/>
      <c r="AD80" s="35"/>
      <c r="AE80" s="35"/>
      <c r="AF80" s="35"/>
      <c r="AG80" s="35"/>
      <c r="AH80" s="35"/>
      <c r="AI80" s="35"/>
      <c r="AJ80" s="35"/>
      <c r="AK80" s="35"/>
      <c r="AL80" s="35"/>
      <c r="AM80" s="35"/>
      <c r="AN80" s="35"/>
      <c r="AO80" s="35"/>
      <c r="AP80" s="35"/>
      <c r="AQ80" s="35"/>
      <c r="AR80" s="35"/>
      <c r="AS80" s="35"/>
      <c r="AT80" s="35"/>
      <c r="AU80" s="35"/>
      <c r="AV80" s="35"/>
      <c r="AW80" s="35"/>
      <c r="AX80" s="35"/>
      <c r="AY80" s="35"/>
      <c r="AZ80" s="35"/>
      <c r="BA80" s="35"/>
      <c r="BB80" s="35"/>
      <c r="BC80" s="35"/>
      <c r="BD80" s="35"/>
      <c r="BE80" s="35"/>
      <c r="BF80" s="35"/>
      <c r="BG80" s="35"/>
      <c r="BH80" s="35"/>
      <c r="BI80" s="35"/>
      <c r="BJ80" s="35"/>
      <c r="BK80" s="35"/>
      <c r="BL80" s="35"/>
      <c r="BM80" s="35"/>
      <c r="BN80" s="35"/>
      <c r="BO80" s="35"/>
      <c r="BP80" s="35"/>
      <c r="BQ80" s="35"/>
      <c r="BR80" s="35"/>
      <c r="BS80" s="35"/>
      <c r="BT80" s="35"/>
      <c r="BU80" s="35"/>
      <c r="BV80" s="35"/>
      <c r="BW80" s="35"/>
      <c r="BX80" s="35"/>
      <c r="BY80" s="35"/>
      <c r="BZ80" s="35"/>
      <c r="CA80" s="35"/>
      <c r="CB80" s="35"/>
      <c r="CC80" s="35"/>
      <c r="CD80" s="35"/>
      <c r="CE80" s="35"/>
      <c r="CF80" s="35"/>
      <c r="CG80" s="35"/>
      <c r="CH80" s="35"/>
      <c r="CI80" s="35"/>
      <c r="CJ80" s="35"/>
      <c r="CK80" s="35"/>
      <c r="CL80" s="35"/>
      <c r="CM80" s="35"/>
      <c r="CN80" s="35"/>
      <c r="CO80" s="35"/>
      <c r="CP80" s="35"/>
      <c r="CQ80" s="35"/>
      <c r="CR80" s="35"/>
      <c r="CS80" s="35"/>
      <c r="CT80" s="35"/>
      <c r="CU80" s="35"/>
      <c r="CV80" s="35"/>
      <c r="CW80" s="35"/>
    </row>
    <row r="81" spans="1:101" ht="12.75">
      <c r="A81" s="44"/>
      <c r="B81" s="34"/>
      <c r="C81" s="35"/>
      <c r="D81" s="35"/>
      <c r="E81" s="35"/>
      <c r="F81" s="35"/>
      <c r="G81" s="35"/>
      <c r="H81" s="35"/>
      <c r="I81" s="35"/>
      <c r="J81" s="35"/>
      <c r="K81" s="35"/>
      <c r="L81" s="35"/>
      <c r="M81" s="35"/>
      <c r="N81" s="35"/>
      <c r="O81" s="35"/>
      <c r="P81" s="35"/>
      <c r="Q81" s="35"/>
      <c r="R81" s="35"/>
      <c r="S81" s="35"/>
      <c r="T81" s="35"/>
      <c r="U81" s="35"/>
      <c r="V81" s="35"/>
      <c r="W81" s="35"/>
      <c r="X81" s="35"/>
      <c r="Y81" s="35"/>
      <c r="Z81" s="35"/>
      <c r="AA81" s="35"/>
      <c r="AB81" s="35"/>
      <c r="AC81" s="35"/>
      <c r="AD81" s="35"/>
      <c r="AE81" s="35"/>
      <c r="AF81" s="35"/>
      <c r="AG81" s="35"/>
      <c r="AH81" s="35"/>
      <c r="AI81" s="35"/>
      <c r="AJ81" s="35"/>
      <c r="AK81" s="35"/>
      <c r="AL81" s="35"/>
      <c r="AM81" s="35"/>
      <c r="AN81" s="35"/>
      <c r="AO81" s="35"/>
      <c r="AP81" s="35"/>
      <c r="AQ81" s="35"/>
      <c r="AR81" s="35"/>
      <c r="AS81" s="35"/>
      <c r="AT81" s="35"/>
      <c r="AU81" s="35"/>
      <c r="AV81" s="35"/>
      <c r="AW81" s="35"/>
      <c r="AX81" s="35"/>
      <c r="AY81" s="35"/>
      <c r="AZ81" s="35"/>
      <c r="BA81" s="35"/>
      <c r="BB81" s="35"/>
      <c r="BC81" s="35"/>
      <c r="BD81" s="35"/>
      <c r="BE81" s="35"/>
      <c r="BF81" s="35"/>
      <c r="BG81" s="35"/>
      <c r="BH81" s="35"/>
      <c r="BI81" s="35"/>
      <c r="BJ81" s="35"/>
      <c r="BK81" s="35"/>
      <c r="BL81" s="35"/>
      <c r="BM81" s="35"/>
      <c r="BN81" s="35"/>
      <c r="BO81" s="35"/>
      <c r="BP81" s="35"/>
      <c r="BQ81" s="35"/>
      <c r="BR81" s="35"/>
      <c r="BS81" s="35"/>
      <c r="BT81" s="35"/>
      <c r="BU81" s="35"/>
      <c r="BV81" s="35"/>
      <c r="BW81" s="35"/>
      <c r="BX81" s="35"/>
      <c r="BY81" s="35"/>
      <c r="BZ81" s="35"/>
      <c r="CA81" s="35"/>
      <c r="CB81" s="35"/>
      <c r="CC81" s="35"/>
      <c r="CD81" s="35"/>
      <c r="CE81" s="35"/>
      <c r="CF81" s="35"/>
      <c r="CG81" s="35"/>
      <c r="CH81" s="35"/>
      <c r="CI81" s="35"/>
      <c r="CJ81" s="35"/>
      <c r="CK81" s="35"/>
      <c r="CL81" s="35"/>
      <c r="CM81" s="35"/>
      <c r="CN81" s="35"/>
      <c r="CO81" s="35"/>
      <c r="CP81" s="35"/>
      <c r="CQ81" s="35"/>
      <c r="CR81" s="35"/>
      <c r="CS81" s="35"/>
      <c r="CT81" s="35"/>
      <c r="CU81" s="35"/>
      <c r="CV81" s="35"/>
      <c r="CW81" s="35"/>
    </row>
    <row r="82" spans="1:101" ht="12.75">
      <c r="A82" s="44"/>
      <c r="B82" s="34"/>
      <c r="C82" s="35"/>
      <c r="D82" s="35"/>
      <c r="E82" s="35"/>
      <c r="F82" s="35"/>
      <c r="G82" s="35"/>
      <c r="H82" s="35"/>
      <c r="I82" s="35"/>
      <c r="J82" s="35"/>
      <c r="K82" s="35"/>
      <c r="L82" s="35"/>
      <c r="M82" s="35"/>
      <c r="N82" s="35"/>
      <c r="O82" s="35"/>
      <c r="P82" s="35"/>
      <c r="Q82" s="35"/>
      <c r="R82" s="35"/>
      <c r="S82" s="35"/>
      <c r="T82" s="35"/>
      <c r="U82" s="35"/>
      <c r="V82" s="35"/>
      <c r="W82" s="35"/>
      <c r="X82" s="35"/>
      <c r="Y82" s="35"/>
      <c r="Z82" s="35"/>
      <c r="AA82" s="35"/>
      <c r="AB82" s="35"/>
      <c r="AC82" s="35"/>
      <c r="AD82" s="35"/>
      <c r="AE82" s="35"/>
      <c r="AF82" s="35"/>
      <c r="AG82" s="35"/>
      <c r="AH82" s="35"/>
      <c r="AI82" s="35"/>
      <c r="AJ82" s="35"/>
      <c r="AK82" s="35"/>
      <c r="AL82" s="35"/>
      <c r="AM82" s="35"/>
      <c r="AN82" s="35"/>
      <c r="AO82" s="35"/>
      <c r="AP82" s="35"/>
      <c r="AQ82" s="35"/>
      <c r="AR82" s="35"/>
      <c r="AS82" s="35"/>
      <c r="AT82" s="35"/>
      <c r="AU82" s="35"/>
      <c r="AV82" s="35"/>
      <c r="AW82" s="35"/>
      <c r="AX82" s="35"/>
      <c r="AY82" s="35"/>
      <c r="AZ82" s="35"/>
      <c r="BA82" s="35"/>
      <c r="BB82" s="35"/>
      <c r="BC82" s="35"/>
      <c r="BD82" s="35"/>
      <c r="BE82" s="35"/>
      <c r="BF82" s="35"/>
      <c r="BG82" s="35"/>
      <c r="BH82" s="35"/>
      <c r="BI82" s="35"/>
      <c r="BJ82" s="35"/>
      <c r="BK82" s="35"/>
      <c r="BL82" s="35"/>
      <c r="BM82" s="35"/>
      <c r="BN82" s="35"/>
      <c r="BO82" s="35"/>
      <c r="BP82" s="35"/>
      <c r="BQ82" s="35"/>
      <c r="BR82" s="35"/>
      <c r="BS82" s="35"/>
      <c r="BT82" s="35"/>
      <c r="BU82" s="35"/>
      <c r="BV82" s="35"/>
      <c r="BW82" s="35"/>
      <c r="BX82" s="35"/>
      <c r="BY82" s="35"/>
      <c r="BZ82" s="35"/>
      <c r="CA82" s="35"/>
      <c r="CB82" s="35"/>
      <c r="CC82" s="35"/>
      <c r="CD82" s="35"/>
      <c r="CE82" s="35"/>
      <c r="CF82" s="35"/>
      <c r="CG82" s="35"/>
      <c r="CH82" s="35"/>
      <c r="CI82" s="35"/>
      <c r="CJ82" s="35"/>
      <c r="CK82" s="35"/>
      <c r="CL82" s="35"/>
      <c r="CM82" s="35"/>
      <c r="CN82" s="35"/>
      <c r="CO82" s="35"/>
      <c r="CP82" s="35"/>
      <c r="CQ82" s="35"/>
      <c r="CR82" s="35"/>
      <c r="CS82" s="35"/>
      <c r="CT82" s="35"/>
      <c r="CU82" s="35"/>
      <c r="CV82" s="35"/>
      <c r="CW82" s="35"/>
    </row>
    <row r="83" spans="1:101" ht="12.75">
      <c r="A83" s="44"/>
      <c r="B83" s="34"/>
      <c r="C83" s="35"/>
      <c r="D83" s="35"/>
      <c r="E83" s="35"/>
      <c r="F83" s="35"/>
      <c r="G83" s="35"/>
      <c r="H83" s="35"/>
      <c r="I83" s="35"/>
      <c r="J83" s="35"/>
      <c r="K83" s="35"/>
      <c r="L83" s="35"/>
      <c r="M83" s="35"/>
      <c r="N83" s="35"/>
      <c r="O83" s="35"/>
      <c r="P83" s="35"/>
      <c r="Q83" s="35"/>
      <c r="R83" s="35"/>
      <c r="S83" s="35"/>
      <c r="T83" s="35"/>
      <c r="U83" s="35"/>
      <c r="V83" s="35"/>
      <c r="W83" s="35"/>
      <c r="X83" s="35"/>
      <c r="Y83" s="35"/>
      <c r="Z83" s="35"/>
      <c r="AA83" s="35"/>
      <c r="AB83" s="35"/>
      <c r="AC83" s="35"/>
      <c r="AD83" s="35"/>
      <c r="AE83" s="35"/>
      <c r="AF83" s="35"/>
      <c r="AG83" s="35"/>
      <c r="AH83" s="35"/>
      <c r="AI83" s="35"/>
      <c r="AJ83" s="35"/>
      <c r="AK83" s="35"/>
      <c r="AL83" s="35"/>
      <c r="AM83" s="35"/>
      <c r="AN83" s="35"/>
      <c r="AO83" s="35"/>
      <c r="AP83" s="35"/>
      <c r="AQ83" s="35"/>
      <c r="AR83" s="35"/>
      <c r="AS83" s="35"/>
      <c r="AT83" s="35"/>
      <c r="AU83" s="35"/>
      <c r="AV83" s="35"/>
      <c r="AW83" s="35"/>
      <c r="AX83" s="35"/>
      <c r="AY83" s="35"/>
      <c r="AZ83" s="35"/>
      <c r="BA83" s="35"/>
      <c r="BB83" s="35"/>
      <c r="BC83" s="35"/>
      <c r="BD83" s="35"/>
      <c r="BE83" s="35"/>
      <c r="BF83" s="35"/>
      <c r="BG83" s="35"/>
      <c r="BH83" s="35"/>
      <c r="BI83" s="35"/>
      <c r="BJ83" s="35"/>
      <c r="BK83" s="35"/>
      <c r="BL83" s="35"/>
      <c r="BM83" s="35"/>
      <c r="BN83" s="35"/>
      <c r="BO83" s="35"/>
      <c r="BP83" s="35"/>
      <c r="BQ83" s="35"/>
      <c r="BR83" s="35"/>
      <c r="BS83" s="35"/>
      <c r="BT83" s="35"/>
      <c r="BU83" s="35"/>
      <c r="BV83" s="35"/>
      <c r="BW83" s="35"/>
      <c r="BX83" s="35"/>
      <c r="BY83" s="35"/>
      <c r="BZ83" s="35"/>
      <c r="CA83" s="35"/>
      <c r="CB83" s="35"/>
      <c r="CC83" s="35"/>
      <c r="CD83" s="35"/>
      <c r="CE83" s="35"/>
      <c r="CF83" s="35"/>
      <c r="CG83" s="35"/>
      <c r="CH83" s="35"/>
      <c r="CI83" s="35"/>
      <c r="CJ83" s="35"/>
      <c r="CK83" s="35"/>
      <c r="CL83" s="35"/>
      <c r="CM83" s="35"/>
      <c r="CN83" s="35"/>
      <c r="CO83" s="35"/>
      <c r="CP83" s="35"/>
      <c r="CQ83" s="35"/>
      <c r="CR83" s="35"/>
      <c r="CS83" s="35"/>
      <c r="CT83" s="35"/>
      <c r="CU83" s="35"/>
      <c r="CV83" s="35"/>
      <c r="CW83" s="35"/>
    </row>
  </sheetData>
  <sheetProtection/>
  <printOptions/>
  <pageMargins left="0.787401575" right="0.787401575" top="0.984251969" bottom="0.984251969" header="0.4921259845" footer="0.4921259845"/>
  <pageSetup horizontalDpi="300" verticalDpi="300" orientation="portrait" paperSize="9" r:id="rId3"/>
  <drawing r:id="rId2"/>
  <legacyDrawing r:id="rId1"/>
</worksheet>
</file>

<file path=xl/worksheets/sheet4.xml><?xml version="1.0" encoding="utf-8"?>
<worksheet xmlns="http://schemas.openxmlformats.org/spreadsheetml/2006/main" xmlns:r="http://schemas.openxmlformats.org/officeDocument/2006/relationships">
  <sheetPr codeName="Sheet4"/>
  <dimension ref="B1:L15"/>
  <sheetViews>
    <sheetView zoomScale="75" zoomScaleNormal="75" zoomScalePageLayoutView="0" workbookViewId="0" topLeftCell="A1">
      <selection activeCell="F20" sqref="F20"/>
    </sheetView>
  </sheetViews>
  <sheetFormatPr defaultColWidth="9.140625" defaultRowHeight="12.75"/>
  <cols>
    <col min="1" max="1" width="4.421875" style="4" customWidth="1"/>
    <col min="2" max="2" width="13.28125" style="9" customWidth="1"/>
    <col min="3" max="3" width="17.8515625" style="9" bestFit="1" customWidth="1"/>
    <col min="4" max="4" width="13.57421875" style="4" bestFit="1" customWidth="1"/>
    <col min="5" max="7" width="9.140625" style="7" customWidth="1"/>
    <col min="8" max="8" width="9.140625" style="4" customWidth="1"/>
    <col min="9" max="9" width="14.28125" style="4" bestFit="1" customWidth="1"/>
    <col min="10" max="16384" width="9.140625" style="4" customWidth="1"/>
  </cols>
  <sheetData>
    <row r="1" spans="2:7" ht="12.75">
      <c r="B1" s="4"/>
      <c r="C1" s="4"/>
      <c r="E1" s="4"/>
      <c r="F1" s="4"/>
      <c r="G1" s="4"/>
    </row>
    <row r="2" spans="2:7" ht="15.75">
      <c r="B2" s="5" t="s">
        <v>16</v>
      </c>
      <c r="C2" s="4"/>
      <c r="E2" s="4"/>
      <c r="F2" s="4"/>
      <c r="G2" s="4"/>
    </row>
    <row r="3" spans="2:7" ht="12.75">
      <c r="B3" s="4"/>
      <c r="C3" s="4"/>
      <c r="E3" s="4"/>
      <c r="F3" s="4"/>
      <c r="G3" s="4"/>
    </row>
    <row r="4" spans="2:7" ht="12.75">
      <c r="B4" s="6" t="s">
        <v>12</v>
      </c>
      <c r="C4" s="4"/>
      <c r="E4" s="4"/>
      <c r="F4" s="4"/>
      <c r="G4" s="4"/>
    </row>
    <row r="5" spans="2:7" ht="12.75">
      <c r="B5" s="4" t="s">
        <v>13</v>
      </c>
      <c r="C5" s="7">
        <v>35731</v>
      </c>
      <c r="E5" s="4"/>
      <c r="F5" s="4"/>
      <c r="G5" s="4"/>
    </row>
    <row r="6" spans="2:7" ht="12.75">
      <c r="B6" s="4" t="s">
        <v>14</v>
      </c>
      <c r="C6" s="7">
        <v>26846.2</v>
      </c>
      <c r="E6" s="4"/>
      <c r="F6" s="4"/>
      <c r="G6" s="4"/>
    </row>
    <row r="7" spans="2:7" ht="12.75">
      <c r="B7" s="4" t="s">
        <v>15</v>
      </c>
      <c r="C7" s="7">
        <v>8884.8</v>
      </c>
      <c r="E7" s="4"/>
      <c r="F7" s="4"/>
      <c r="G7" s="4"/>
    </row>
    <row r="8" spans="2:7" ht="12.75">
      <c r="B8" s="4"/>
      <c r="C8" s="4"/>
      <c r="E8" s="4"/>
      <c r="F8" s="4"/>
      <c r="G8" s="4"/>
    </row>
    <row r="9" spans="2:9" ht="12.75">
      <c r="B9" s="6" t="s">
        <v>17</v>
      </c>
      <c r="C9" s="4"/>
      <c r="E9" s="4"/>
      <c r="F9" s="4"/>
      <c r="G9" s="4"/>
      <c r="I9" s="6" t="s">
        <v>22</v>
      </c>
    </row>
    <row r="10" spans="2:12" ht="12.75">
      <c r="B10" s="4" t="s">
        <v>6</v>
      </c>
      <c r="C10" s="4" t="s">
        <v>7</v>
      </c>
      <c r="D10" s="8" t="s">
        <v>18</v>
      </c>
      <c r="E10" s="8" t="s">
        <v>19</v>
      </c>
      <c r="F10" s="8" t="s">
        <v>20</v>
      </c>
      <c r="G10" s="8" t="s">
        <v>21</v>
      </c>
      <c r="I10" s="4" t="s">
        <v>3</v>
      </c>
      <c r="J10" s="8" t="s">
        <v>10</v>
      </c>
      <c r="K10" s="8" t="s">
        <v>11</v>
      </c>
      <c r="L10" s="8" t="s">
        <v>23</v>
      </c>
    </row>
    <row r="11" spans="2:12" ht="12.75">
      <c r="B11" s="9">
        <v>1456</v>
      </c>
      <c r="C11" s="9" t="s">
        <v>24</v>
      </c>
      <c r="D11" s="4">
        <v>20</v>
      </c>
      <c r="E11" s="7">
        <v>7420</v>
      </c>
      <c r="F11" s="7">
        <v>5536</v>
      </c>
      <c r="G11" s="7">
        <v>1884</v>
      </c>
      <c r="I11" s="4" t="s">
        <v>4</v>
      </c>
      <c r="J11" s="12">
        <v>152.7</v>
      </c>
      <c r="K11" s="12">
        <v>263</v>
      </c>
      <c r="L11" s="12">
        <f>K11-J11</f>
        <v>110.30000000000001</v>
      </c>
    </row>
    <row r="12" spans="2:12" ht="12.75">
      <c r="B12" s="9">
        <v>2456</v>
      </c>
      <c r="C12" s="9" t="s">
        <v>8</v>
      </c>
      <c r="D12" s="4">
        <v>15</v>
      </c>
      <c r="E12" s="7">
        <v>6105</v>
      </c>
      <c r="F12" s="7">
        <v>4626</v>
      </c>
      <c r="G12" s="7">
        <v>1479</v>
      </c>
      <c r="I12" s="4" t="s">
        <v>5</v>
      </c>
      <c r="J12" s="12">
        <v>207.1</v>
      </c>
      <c r="K12" s="12">
        <v>450</v>
      </c>
      <c r="L12" s="12">
        <f>K12-J12</f>
        <v>242.9</v>
      </c>
    </row>
    <row r="13" spans="2:12" ht="12.75">
      <c r="B13" s="9">
        <v>1372</v>
      </c>
      <c r="C13" s="9" t="s">
        <v>9</v>
      </c>
      <c r="D13" s="4">
        <v>30</v>
      </c>
      <c r="E13" s="7">
        <v>7140</v>
      </c>
      <c r="F13" s="7">
        <v>5022</v>
      </c>
      <c r="G13" s="7">
        <v>2118</v>
      </c>
      <c r="I13" s="4" t="s">
        <v>0</v>
      </c>
      <c r="J13" s="12">
        <v>90.6</v>
      </c>
      <c r="K13" s="12">
        <v>225</v>
      </c>
      <c r="L13" s="12">
        <f>K13-J13</f>
        <v>134.4</v>
      </c>
    </row>
    <row r="14" spans="2:12" ht="12.75">
      <c r="B14" s="9">
        <v>1531</v>
      </c>
      <c r="C14" s="9" t="s">
        <v>25</v>
      </c>
      <c r="D14" s="4">
        <v>18</v>
      </c>
      <c r="E14" s="7">
        <v>15066</v>
      </c>
      <c r="F14" s="7">
        <v>11662.2</v>
      </c>
      <c r="G14" s="7">
        <v>3403.8</v>
      </c>
      <c r="I14" s="4" t="s">
        <v>1</v>
      </c>
      <c r="J14" s="12">
        <v>480.8</v>
      </c>
      <c r="K14" s="12">
        <v>488</v>
      </c>
      <c r="L14" s="12">
        <f>K14-J14</f>
        <v>7.199999999999989</v>
      </c>
    </row>
    <row r="15" spans="9:12" ht="12.75">
      <c r="I15" s="4" t="s">
        <v>2</v>
      </c>
      <c r="J15" s="12">
        <v>78</v>
      </c>
      <c r="K15" s="12">
        <v>638</v>
      </c>
      <c r="L15" s="12">
        <f>K15-J15</f>
        <v>560</v>
      </c>
    </row>
  </sheetData>
  <sheetProtection/>
  <printOptions/>
  <pageMargins left="0.787401575" right="0.787401575" top="0.984251969" bottom="0.984251969" header="0.5" footer="0.5"/>
  <pageSetup horizontalDpi="300" verticalDpi="300" orientation="portrait"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Indiana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Kurt Jechlitschka</dc:creator>
  <cp:keywords/>
  <dc:description/>
  <cp:lastModifiedBy>jech</cp:lastModifiedBy>
  <dcterms:created xsi:type="dcterms:W3CDTF">1999-11-24T16:27:07Z</dcterms:created>
  <dcterms:modified xsi:type="dcterms:W3CDTF">2015-02-25T16:30:47Z</dcterms:modified>
  <cp:category/>
  <cp:version/>
  <cp:contentType/>
  <cp:contentStatus/>
</cp:coreProperties>
</file>