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06" windowWidth="14070" windowHeight="4530" activeTab="0"/>
  </bookViews>
  <sheets>
    <sheet name="Modell" sheetId="1" r:id="rId1"/>
    <sheet name="Tabelle2" sheetId="2" r:id="rId2"/>
    <sheet name="Tabelle3" sheetId="3" r:id="rId3"/>
  </sheets>
  <definedNames>
    <definedName name="Ax_E">'Modell'!$H$37:$H$39</definedName>
    <definedName name="Ax_GE">'Modell'!$H$35:$H$36</definedName>
    <definedName name="Ax_LE">'Modell'!$H$33:$H$34</definedName>
    <definedName name="b_E">'Modell'!$J$37:$J$39</definedName>
    <definedName name="b_GE">'Modell'!$J$35:$J$36</definedName>
    <definedName name="b_LE">'Modell'!$J$33:$J$34</definedName>
    <definedName name="Einkommen">'Modell'!$B$4</definedName>
    <definedName name="Einkommensbeitrag">'Modell'!$B$3:$F$3</definedName>
    <definedName name="gew._Beitrag">'Modell'!#REF!</definedName>
    <definedName name="Gewicht_1">'Modell'!$B$5</definedName>
    <definedName name="gewichtete_ZF">'Modell'!$B$9</definedName>
    <definedName name="lssolver_est" localSheetId="0" hidden="1">2</definedName>
    <definedName name="lssolver_itr" localSheetId="0" hidden="1">0</definedName>
    <definedName name="lssolver_neg" localSheetId="0" hidden="1">0</definedName>
    <definedName name="lssolver_piv" localSheetId="0" hidden="1">0</definedName>
    <definedName name="lssolver_pre" localSheetId="0" hidden="1">0</definedName>
    <definedName name="lssolver_red" localSheetId="0" hidden="1">0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</definedName>
    <definedName name="lssolver_tim" localSheetId="0" hidden="1">0</definedName>
    <definedName name="lssolver_tol" localSheetId="0" hidden="1">0</definedName>
    <definedName name="M_Parameter">'Modell'!$B$27</definedName>
    <definedName name="Obergrenzen">'Modell'!$B$31:$F$31</definedName>
    <definedName name="Parameter">'Modell'!$A$12:$A$22</definedName>
    <definedName name="Parameter_Rest">'Modell'!$A$14:$A$22</definedName>
    <definedName name="Parameter0">'Modell'!$A$12</definedName>
    <definedName name="Parameter1">'Modell'!$A$13</definedName>
    <definedName name="ParameterLösungen">'Modell'!$A$11:$F$22</definedName>
    <definedName name="qpsolver_itr" localSheetId="0" hidden="1">100</definedName>
    <definedName name="qpsolver_lin" localSheetId="0" hidden="1">1</definedName>
    <definedName name="qpsolver_neg" localSheetId="0" hidden="1">0</definedName>
    <definedName name="qpsolver_piv" localSheetId="0" hidden="1">0.000001</definedName>
    <definedName name="qpsolver_pre" localSheetId="0" hidden="1">0.000001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0.05</definedName>
    <definedName name="RHS_Parameter">'Modell'!$B$28</definedName>
    <definedName name="solver_adj" localSheetId="0" hidden="1">'Modell'!$B$30:$F$30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'Modell'!$B$32:$F$32</definedName>
    <definedName name="solver_lhs2" localSheetId="0" hidden="1">'Modell'!$B$31:$F$31</definedName>
    <definedName name="solver_lhs3" localSheetId="0" hidden="1">'Modell'!$H$35:$H$36</definedName>
    <definedName name="solver_lhs4" localSheetId="0" hidden="1">'Modell'!$H$33:$H$34</definedName>
    <definedName name="solver_lhs5" localSheetId="0" hidden="1">'Modell'!$H$37:$H$39</definedName>
    <definedName name="solver_lhs6" localSheetId="0" hidden="1">'Modell'!$H$38:$H$39</definedName>
    <definedName name="solver_lin" localSheetId="0" hidden="1">1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'Modell'!$B$9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2</definedName>
    <definedName name="solver_rel6" localSheetId="0" hidden="1">2</definedName>
    <definedName name="solver_rep" localSheetId="0" hidden="1">2</definedName>
    <definedName name="solver_rhs1" localSheetId="0" hidden="1">'Modell'!$B$30:$F$30</definedName>
    <definedName name="solver_rhs2" localSheetId="0" hidden="1">'Modell'!$B$30:$F$30</definedName>
    <definedName name="solver_rhs3" localSheetId="0" hidden="1">'Modell'!$J$35:$J$36</definedName>
    <definedName name="solver_rhs4" localSheetId="0" hidden="1">'Modell'!$J$33:$J$34</definedName>
    <definedName name="solver_rhs5" localSheetId="0" hidden="1">'Modell'!$J$37:$J$39</definedName>
    <definedName name="solver_rhs6" localSheetId="0" hidden="1">'Modell'!$J$38:$J$39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solver_cvg" localSheetId="0" hidden="1">0.0001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0</definedName>
    <definedName name="sssolver_nwt" localSheetId="0" hidden="1">1</definedName>
    <definedName name="sssolver_pre" localSheetId="0" hidden="1">0.000001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0.05</definedName>
    <definedName name="Umwelt">'Modell'!$B$7</definedName>
    <definedName name="Umweltbeitrag">'Modell'!$B$6:$F$6</definedName>
    <definedName name="Untergrenzen">'Modell'!$B$32:$F$32</definedName>
    <definedName name="x">'Modell'!$B$30:$F$30</definedName>
    <definedName name="ZF_Parameter">'Modell'!$B$8</definedName>
  </definedNames>
  <calcPr fullCalcOnLoad="1"/>
</workbook>
</file>

<file path=xl/sharedStrings.xml><?xml version="1.0" encoding="utf-8"?>
<sst xmlns="http://schemas.openxmlformats.org/spreadsheetml/2006/main" count="82" uniqueCount="53">
  <si>
    <t>B</t>
  </si>
  <si>
    <t>V</t>
  </si>
  <si>
    <t>U</t>
  </si>
  <si>
    <t>I</t>
  </si>
  <si>
    <t>L</t>
  </si>
  <si>
    <t>x'</t>
  </si>
  <si>
    <t>Obergrenzen</t>
  </si>
  <si>
    <t>Nutzung</t>
  </si>
  <si>
    <t>Untergrenzen</t>
  </si>
  <si>
    <t>A'x</t>
  </si>
  <si>
    <t>b</t>
  </si>
  <si>
    <t>NB1</t>
  </si>
  <si>
    <t>&lt;=</t>
  </si>
  <si>
    <t>B+V &lt;= 50% vom Gesamthaushalt</t>
  </si>
  <si>
    <t>NB2</t>
  </si>
  <si>
    <t>NB3</t>
  </si>
  <si>
    <t>=</t>
  </si>
  <si>
    <t>Gesamthaushalt</t>
  </si>
  <si>
    <t>Einkommensbeitrag</t>
  </si>
  <si>
    <t>Einkommen</t>
  </si>
  <si>
    <t>Umweltbeitrag</t>
  </si>
  <si>
    <t>Umwelt</t>
  </si>
  <si>
    <t>gewichtete ZF</t>
  </si>
  <si>
    <t>a:</t>
  </si>
  <si>
    <t xml:space="preserve">Strg + z: </t>
  </si>
  <si>
    <t xml:space="preserve">Strg + r: </t>
  </si>
  <si>
    <t xml:space="preserve">Strg + m: </t>
  </si>
  <si>
    <t>Anfangwert und Schrittweite der Parametrisierung setzen!</t>
  </si>
  <si>
    <t>Parameter</t>
  </si>
  <si>
    <t>U &gt;= 3*a*L</t>
  </si>
  <si>
    <t>b:</t>
  </si>
  <si>
    <t xml:space="preserve">Gewicht_1       </t>
  </si>
  <si>
    <t>Gewicht_2     c:</t>
  </si>
  <si>
    <t>0 oder 1 - Block</t>
  </si>
  <si>
    <t>Daten - Block</t>
  </si>
  <si>
    <t xml:space="preserve"> Ziel_Parametrisierung (B8)</t>
  </si>
  <si>
    <t xml:space="preserve"> Rechte Seite_Parametrisierung (B27)</t>
  </si>
  <si>
    <t xml:space="preserve"> Matrix_Parametrisierung (B26)</t>
  </si>
  <si>
    <t>NB4</t>
  </si>
  <si>
    <t>NB5</t>
  </si>
  <si>
    <t>NB6</t>
  </si>
  <si>
    <t>&gt;=</t>
  </si>
  <si>
    <t>NB7</t>
  </si>
  <si>
    <t xml:space="preserve">in A12:A13: </t>
  </si>
  <si>
    <t>&lt;--</t>
  </si>
  <si>
    <t>Auswahl bzgl. Diagramm</t>
  </si>
  <si>
    <t>Diagramm-Daten</t>
  </si>
  <si>
    <t>Ó</t>
  </si>
  <si>
    <t>Jechlitschka, Ararpolitik, HUB</t>
  </si>
  <si>
    <t xml:space="preserve">Strg + e: </t>
  </si>
  <si>
    <t>Einzel_Lösung bei eingestellten Parameterwerten</t>
  </si>
  <si>
    <t>keine Lsg.</t>
  </si>
  <si>
    <t xml:space="preserve">LP-Modell mit Makros zur Parametrisierung, selektiver Diagrammdarstellung und Schutz (PW: k.j.), Inputs grün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</si>
</sst>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DM&quot;;\-#,##0.00\ &quot;DM&quot;"/>
  </numFmts>
  <fonts count="52">
    <font>
      <sz val="10"/>
      <name val="Arial"/>
      <family val="0"/>
    </font>
    <font>
      <sz val="10"/>
      <color indexed="56"/>
      <name val="Arial"/>
      <family val="2"/>
    </font>
    <font>
      <b/>
      <i/>
      <sz val="8"/>
      <name val="Helv"/>
      <family val="0"/>
    </font>
    <font>
      <b/>
      <sz val="8"/>
      <name val="Helv"/>
      <family val="0"/>
    </font>
    <font>
      <b/>
      <sz val="8"/>
      <color indexed="56"/>
      <name val="Helv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58"/>
      <name val="Helv"/>
      <family val="0"/>
    </font>
    <font>
      <sz val="8"/>
      <name val="Symbol"/>
      <family val="1"/>
    </font>
    <font>
      <sz val="8"/>
      <name val="Helv"/>
      <family val="0"/>
    </font>
    <font>
      <b/>
      <i/>
      <sz val="8"/>
      <color indexed="17"/>
      <name val="Helv"/>
      <family val="0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.75"/>
      <color indexed="8"/>
      <name val="Arial"/>
      <family val="2"/>
    </font>
    <font>
      <sz val="9.2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ck">
        <color indexed="16"/>
      </right>
      <top style="thick">
        <color indexed="18"/>
      </top>
      <bottom style="thick">
        <color indexed="18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1" fillId="0" borderId="10" xfId="0" applyNumberFormat="1" applyFont="1" applyBorder="1" applyAlignment="1" applyProtection="1">
      <alignment horizontal="right"/>
      <protection locked="0"/>
    </xf>
    <xf numFmtId="172" fontId="1" fillId="0" borderId="11" xfId="0" applyNumberFormat="1" applyFont="1" applyBorder="1" applyAlignment="1" applyProtection="1">
      <alignment horizontal="right"/>
      <protection locked="0"/>
    </xf>
    <xf numFmtId="172" fontId="1" fillId="0" borderId="12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0" fillId="0" borderId="14" xfId="0" applyNumberFormat="1" applyFill="1" applyBorder="1" applyAlignment="1" applyProtection="1">
      <alignment/>
      <protection hidden="1"/>
    </xf>
    <xf numFmtId="0" fontId="0" fillId="0" borderId="15" xfId="0" applyNumberFormat="1" applyFill="1" applyBorder="1" applyAlignment="1" applyProtection="1">
      <alignment/>
      <protection hidden="1"/>
    </xf>
    <xf numFmtId="0" fontId="0" fillId="0" borderId="16" xfId="0" applyNumberForma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7" xfId="0" applyNumberFormat="1" applyFont="1" applyFill="1" applyBorder="1" applyAlignment="1" applyProtection="1">
      <alignment/>
      <protection hidden="1"/>
    </xf>
    <xf numFmtId="173" fontId="3" fillId="0" borderId="18" xfId="0" applyNumberFormat="1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2" fillId="0" borderId="21" xfId="0" applyNumberFormat="1" applyFont="1" applyFill="1" applyBorder="1" applyAlignment="1" applyProtection="1">
      <alignment horizontal="right"/>
      <protection hidden="1"/>
    </xf>
    <xf numFmtId="0" fontId="4" fillId="0" borderId="22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72" fontId="0" fillId="0" borderId="0" xfId="0" applyNumberFormat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right"/>
      <protection hidden="1"/>
    </xf>
    <xf numFmtId="0" fontId="0" fillId="0" borderId="28" xfId="0" applyFill="1" applyBorder="1" applyAlignment="1" applyProtection="1">
      <alignment horizontal="right"/>
      <protection hidden="1"/>
    </xf>
    <xf numFmtId="0" fontId="0" fillId="0" borderId="29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right"/>
      <protection hidden="1"/>
    </xf>
    <xf numFmtId="0" fontId="0" fillId="33" borderId="32" xfId="0" applyFont="1" applyFill="1" applyBorder="1" applyAlignment="1" applyProtection="1">
      <alignment horizontal="right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right"/>
      <protection hidden="1"/>
    </xf>
    <xf numFmtId="0" fontId="0" fillId="0" borderId="18" xfId="0" applyFill="1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2" fillId="0" borderId="41" xfId="0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right"/>
      <protection hidden="1"/>
    </xf>
    <xf numFmtId="0" fontId="0" fillId="0" borderId="44" xfId="0" applyFill="1" applyBorder="1" applyAlignment="1" applyProtection="1">
      <alignment horizontal="right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172" fontId="0" fillId="0" borderId="44" xfId="0" applyNumberForma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35" borderId="49" xfId="0" applyFont="1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8" fillId="0" borderId="35" xfId="0" applyNumberFormat="1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locked="0"/>
    </xf>
    <xf numFmtId="0" fontId="11" fillId="36" borderId="0" xfId="0" applyFont="1" applyFill="1" applyAlignment="1" applyProtection="1">
      <alignment horizontal="right"/>
      <protection locked="0"/>
    </xf>
    <xf numFmtId="0" fontId="12" fillId="36" borderId="39" xfId="0" applyFont="1" applyFill="1" applyBorder="1" applyAlignment="1" applyProtection="1">
      <alignment/>
      <protection locked="0"/>
    </xf>
    <xf numFmtId="0" fontId="12" fillId="36" borderId="50" xfId="0" applyFont="1" applyFill="1" applyBorder="1" applyAlignment="1" applyProtection="1">
      <alignment/>
      <protection locked="0"/>
    </xf>
    <xf numFmtId="0" fontId="12" fillId="36" borderId="51" xfId="0" applyFont="1" applyFill="1" applyBorder="1" applyAlignment="1" applyProtection="1">
      <alignment/>
      <protection locked="0"/>
    </xf>
    <xf numFmtId="0" fontId="12" fillId="36" borderId="52" xfId="0" applyNumberFormat="1" applyFont="1" applyFill="1" applyBorder="1" applyAlignment="1" applyProtection="1">
      <alignment/>
      <protection locked="0"/>
    </xf>
    <xf numFmtId="0" fontId="12" fillId="36" borderId="53" xfId="0" applyNumberFormat="1" applyFont="1" applyFill="1" applyBorder="1" applyAlignment="1" applyProtection="1">
      <alignment/>
      <protection locked="0"/>
    </xf>
    <xf numFmtId="0" fontId="12" fillId="36" borderId="51" xfId="0" applyNumberFormat="1" applyFont="1" applyFill="1" applyBorder="1" applyAlignment="1" applyProtection="1">
      <alignment/>
      <protection locked="0"/>
    </xf>
    <xf numFmtId="0" fontId="12" fillId="36" borderId="23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12" fillId="36" borderId="24" xfId="0" applyFont="1" applyFill="1" applyBorder="1" applyAlignment="1" applyProtection="1">
      <alignment/>
      <protection locked="0"/>
    </xf>
    <xf numFmtId="0" fontId="12" fillId="36" borderId="25" xfId="0" applyFont="1" applyFill="1" applyBorder="1" applyAlignment="1" applyProtection="1">
      <alignment/>
      <protection locked="0"/>
    </xf>
    <xf numFmtId="0" fontId="12" fillId="36" borderId="26" xfId="0" applyFont="1" applyFill="1" applyBorder="1" applyAlignment="1" applyProtection="1">
      <alignment/>
      <protection locked="0"/>
    </xf>
    <xf numFmtId="0" fontId="12" fillId="36" borderId="27" xfId="0" applyFont="1" applyFill="1" applyBorder="1" applyAlignment="1" applyProtection="1">
      <alignment/>
      <protection locked="0"/>
    </xf>
    <xf numFmtId="0" fontId="12" fillId="36" borderId="13" xfId="0" applyFont="1" applyFill="1" applyBorder="1" applyAlignment="1" applyProtection="1">
      <alignment horizontal="right"/>
      <protection locked="0"/>
    </xf>
    <xf numFmtId="0" fontId="12" fillId="36" borderId="28" xfId="0" applyFont="1" applyFill="1" applyBorder="1" applyAlignment="1" applyProtection="1">
      <alignment horizontal="right"/>
      <protection locked="0"/>
    </xf>
    <xf numFmtId="0" fontId="12" fillId="36" borderId="29" xfId="0" applyFont="1" applyFill="1" applyBorder="1" applyAlignment="1" applyProtection="1">
      <alignment horizontal="right"/>
      <protection locked="0"/>
    </xf>
    <xf numFmtId="0" fontId="12" fillId="36" borderId="31" xfId="0" applyFont="1" applyFill="1" applyBorder="1" applyAlignment="1" applyProtection="1">
      <alignment horizontal="right"/>
      <protection locked="0"/>
    </xf>
    <xf numFmtId="0" fontId="12" fillId="36" borderId="0" xfId="0" applyFont="1" applyFill="1" applyBorder="1" applyAlignment="1" applyProtection="1">
      <alignment horizontal="right"/>
      <protection locked="0"/>
    </xf>
    <xf numFmtId="0" fontId="12" fillId="36" borderId="32" xfId="0" applyFont="1" applyFill="1" applyBorder="1" applyAlignment="1" applyProtection="1">
      <alignment horizontal="right"/>
      <protection locked="0"/>
    </xf>
    <xf numFmtId="0" fontId="12" fillId="36" borderId="35" xfId="0" applyFont="1" applyFill="1" applyBorder="1" applyAlignment="1" applyProtection="1">
      <alignment horizontal="right"/>
      <protection locked="0"/>
    </xf>
    <xf numFmtId="0" fontId="12" fillId="36" borderId="18" xfId="0" applyFont="1" applyFill="1" applyBorder="1" applyAlignment="1" applyProtection="1">
      <alignment horizontal="right"/>
      <protection locked="0"/>
    </xf>
    <xf numFmtId="0" fontId="12" fillId="36" borderId="19" xfId="0" applyFont="1" applyFill="1" applyBorder="1" applyAlignment="1" applyProtection="1">
      <alignment horizontal="right"/>
      <protection locked="0"/>
    </xf>
    <xf numFmtId="0" fontId="12" fillId="36" borderId="30" xfId="0" applyFont="1" applyFill="1" applyBorder="1" applyAlignment="1" applyProtection="1">
      <alignment horizontal="center"/>
      <protection locked="0"/>
    </xf>
    <xf numFmtId="0" fontId="12" fillId="36" borderId="34" xfId="0" applyFont="1" applyFill="1" applyBorder="1" applyAlignment="1" applyProtection="1">
      <alignment horizontal="center"/>
      <protection locked="0"/>
    </xf>
    <xf numFmtId="0" fontId="12" fillId="36" borderId="37" xfId="0" applyFont="1" applyFill="1" applyBorder="1" applyAlignment="1" applyProtection="1">
      <alignment horizontal="center"/>
      <protection locked="0"/>
    </xf>
    <xf numFmtId="0" fontId="11" fillId="36" borderId="41" xfId="0" applyFont="1" applyFill="1" applyBorder="1" applyAlignment="1" applyProtection="1">
      <alignment horizontal="right"/>
      <protection locked="0"/>
    </xf>
    <xf numFmtId="0" fontId="12" fillId="36" borderId="51" xfId="0" applyFont="1" applyFill="1" applyBorder="1" applyAlignment="1" applyProtection="1">
      <alignment/>
      <protection locked="0"/>
    </xf>
    <xf numFmtId="0" fontId="12" fillId="36" borderId="52" xfId="0" applyNumberFormat="1" applyFont="1" applyFill="1" applyBorder="1" applyAlignment="1" applyProtection="1">
      <alignment/>
      <protection locked="0"/>
    </xf>
    <xf numFmtId="0" fontId="12" fillId="36" borderId="53" xfId="0" applyNumberFormat="1" applyFont="1" applyFill="1" applyBorder="1" applyAlignment="1" applyProtection="1">
      <alignment/>
      <protection locked="0"/>
    </xf>
    <xf numFmtId="0" fontId="12" fillId="36" borderId="51" xfId="0" applyNumberFormat="1" applyFont="1" applyFill="1" applyBorder="1" applyAlignment="1" applyProtection="1">
      <alignment/>
      <protection locked="0"/>
    </xf>
    <xf numFmtId="0" fontId="12" fillId="36" borderId="25" xfId="0" applyFont="1" applyFill="1" applyBorder="1" applyAlignment="1" applyProtection="1">
      <alignment/>
      <protection locked="0"/>
    </xf>
    <xf numFmtId="0" fontId="12" fillId="36" borderId="26" xfId="0" applyFont="1" applyFill="1" applyBorder="1" applyAlignment="1" applyProtection="1">
      <alignment/>
      <protection locked="0"/>
    </xf>
    <xf numFmtId="0" fontId="12" fillId="36" borderId="27" xfId="0" applyFont="1" applyFill="1" applyBorder="1" applyAlignment="1" applyProtection="1">
      <alignment/>
      <protection locked="0"/>
    </xf>
    <xf numFmtId="0" fontId="12" fillId="36" borderId="13" xfId="0" applyFont="1" applyFill="1" applyBorder="1" applyAlignment="1" applyProtection="1">
      <alignment horizontal="right"/>
      <protection locked="0"/>
    </xf>
    <xf numFmtId="0" fontId="12" fillId="36" borderId="28" xfId="0" applyFont="1" applyFill="1" applyBorder="1" applyAlignment="1" applyProtection="1">
      <alignment horizontal="right"/>
      <protection locked="0"/>
    </xf>
    <xf numFmtId="0" fontId="12" fillId="36" borderId="29" xfId="0" applyFont="1" applyFill="1" applyBorder="1" applyAlignment="1" applyProtection="1">
      <alignment horizontal="right"/>
      <protection locked="0"/>
    </xf>
    <xf numFmtId="0" fontId="12" fillId="36" borderId="31" xfId="0" applyFont="1" applyFill="1" applyBorder="1" applyAlignment="1" applyProtection="1">
      <alignment horizontal="right"/>
      <protection locked="0"/>
    </xf>
    <xf numFmtId="0" fontId="12" fillId="36" borderId="0" xfId="0" applyFont="1" applyFill="1" applyBorder="1" applyAlignment="1" applyProtection="1">
      <alignment horizontal="right"/>
      <protection locked="0"/>
    </xf>
    <xf numFmtId="0" fontId="12" fillId="36" borderId="35" xfId="0" applyFont="1" applyFill="1" applyBorder="1" applyAlignment="1" applyProtection="1">
      <alignment horizontal="right"/>
      <protection locked="0"/>
    </xf>
    <xf numFmtId="0" fontId="12" fillId="36" borderId="18" xfId="0" applyFont="1" applyFill="1" applyBorder="1" applyAlignment="1" applyProtection="1">
      <alignment horizontal="right"/>
      <protection locked="0"/>
    </xf>
    <xf numFmtId="0" fontId="12" fillId="36" borderId="19" xfId="0" applyFont="1" applyFill="1" applyBorder="1" applyAlignment="1" applyProtection="1">
      <alignment horizontal="right"/>
      <protection locked="0"/>
    </xf>
    <xf numFmtId="0" fontId="12" fillId="36" borderId="0" xfId="0" applyFont="1" applyFill="1" applyBorder="1" applyAlignment="1" applyProtection="1">
      <alignment horizontal="center"/>
      <protection locked="0"/>
    </xf>
    <xf numFmtId="0" fontId="12" fillId="36" borderId="30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12" fillId="36" borderId="34" xfId="0" applyFont="1" applyFill="1" applyBorder="1" applyAlignment="1" applyProtection="1">
      <alignment horizontal="center"/>
      <protection locked="0"/>
    </xf>
    <xf numFmtId="172" fontId="12" fillId="36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45"/>
          <c:w val="0.82875"/>
          <c:h val="0.859"/>
        </c:manualLayout>
      </c:layout>
      <c:lineChart>
        <c:grouping val="standard"/>
        <c:varyColors val="0"/>
        <c:ser>
          <c:idx val="1"/>
          <c:order val="0"/>
          <c:tx>
            <c:strRef>
              <c:f>Modell!$B$71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Modell!$A$72:$A$82</c:f>
              <c:numCache/>
            </c:numRef>
          </c:cat>
          <c:val>
            <c:numRef>
              <c:f>Modell!$B$72:$B$82</c:f>
              <c:numCache/>
            </c:numRef>
          </c:val>
          <c:smooth val="0"/>
        </c:ser>
        <c:ser>
          <c:idx val="2"/>
          <c:order val="1"/>
          <c:tx>
            <c:strRef>
              <c:f>Modell!$C$71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Modell!$A$72:$A$82</c:f>
              <c:numCache/>
            </c:numRef>
          </c:cat>
          <c:val>
            <c:numRef>
              <c:f>Modell!$C$72:$C$82</c:f>
              <c:numCache/>
            </c:numRef>
          </c:val>
          <c:smooth val="0"/>
        </c:ser>
        <c:ser>
          <c:idx val="3"/>
          <c:order val="2"/>
          <c:tx>
            <c:strRef>
              <c:f>Modell!$D$71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Modell!$A$72:$A$82</c:f>
              <c:numCache/>
            </c:numRef>
          </c:cat>
          <c:val>
            <c:numRef>
              <c:f>Modell!$D$72:$D$82</c:f>
              <c:numCache/>
            </c:numRef>
          </c:val>
          <c:smooth val="0"/>
        </c:ser>
        <c:ser>
          <c:idx val="4"/>
          <c:order val="3"/>
          <c:tx>
            <c:strRef>
              <c:f>Modell!$E$71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Modell!$A$72:$A$82</c:f>
              <c:numCache/>
            </c:numRef>
          </c:cat>
          <c:val>
            <c:numRef>
              <c:f>Modell!$E$72:$E$82</c:f>
              <c:numCache/>
            </c:numRef>
          </c:val>
          <c:smooth val="0"/>
        </c:ser>
        <c:ser>
          <c:idx val="5"/>
          <c:order val="4"/>
          <c:tx>
            <c:strRef>
              <c:f>Modell!$F$71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Modell!$A$72:$A$82</c:f>
              <c:numCache/>
            </c:numRef>
          </c:cat>
          <c:val>
            <c:numRef>
              <c:f>Modell!$F$72:$F$82</c:f>
              <c:numCache/>
            </c:numRef>
          </c:val>
          <c:smooth val="0"/>
        </c:ser>
        <c:marker val="1"/>
        <c:axId val="324738"/>
        <c:axId val="2922643"/>
      </c:lineChart>
      <c:catAx>
        <c:axId val="32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Parameter &lt;-------------------in %-------------------&gt; Parameter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 val="autoZero"/>
        <c:auto val="0"/>
        <c:lblOffset val="100"/>
        <c:tickLblSkip val="1"/>
        <c:noMultiLvlLbl val="0"/>
      </c:catAx>
      <c:valAx>
        <c:axId val="2922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2595"/>
          <c:w val="0.10825"/>
          <c:h val="0.3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Möglichkeitenkurve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2575"/>
          <c:w val="0.86475"/>
          <c:h val="0.5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Modell!$I$11</c:f>
              <c:strCache>
                <c:ptCount val="1"/>
                <c:pt idx="0">
                  <c:v>Umwelt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Modell!$H$12:$H$22</c:f>
              <c:numCache/>
            </c:numRef>
          </c:xVal>
          <c:yVal>
            <c:numRef>
              <c:f>Modell!$I$12:$I$22</c:f>
              <c:numCache/>
            </c:numRef>
          </c:yVal>
          <c:smooth val="1"/>
        </c:ser>
        <c:axId val="26303788"/>
        <c:axId val="35407501"/>
      </c:scatterChart>
      <c:valAx>
        <c:axId val="2630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Einkommen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7501"/>
        <c:crossesAt val="0"/>
        <c:crossBetween val="midCat"/>
        <c:dispUnits/>
      </c:valAx>
      <c:valAx>
        <c:axId val="3540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Umwelt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11</xdr:row>
      <xdr:rowOff>38100</xdr:rowOff>
    </xdr:from>
    <xdr:to>
      <xdr:col>13</xdr:col>
      <xdr:colOff>742950</xdr:colOff>
      <xdr:row>29</xdr:row>
      <xdr:rowOff>171450</xdr:rowOff>
    </xdr:to>
    <xdr:graphicFrame>
      <xdr:nvGraphicFramePr>
        <xdr:cNvPr id="1" name="Chart 5"/>
        <xdr:cNvGraphicFramePr/>
      </xdr:nvGraphicFramePr>
      <xdr:xfrm>
        <a:off x="4629150" y="1971675"/>
        <a:ext cx="43053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11</xdr:col>
      <xdr:colOff>238125</xdr:colOff>
      <xdr:row>11</xdr:row>
      <xdr:rowOff>19050</xdr:rowOff>
    </xdr:to>
    <xdr:graphicFrame>
      <xdr:nvGraphicFramePr>
        <xdr:cNvPr id="2" name="Chart 18"/>
        <xdr:cNvGraphicFramePr/>
      </xdr:nvGraphicFramePr>
      <xdr:xfrm>
        <a:off x="4629150" y="161925"/>
        <a:ext cx="32099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82"/>
  <sheetViews>
    <sheetView showGridLines="0" tabSelected="1" zoomScale="93" zoomScaleNormal="93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"/>
    </sheetView>
  </sheetViews>
  <sheetFormatPr defaultColWidth="11.421875" defaultRowHeight="12.75"/>
  <cols>
    <col min="1" max="1" width="18.7109375" style="5" customWidth="1"/>
    <col min="2" max="6" width="9.7109375" style="5" customWidth="1"/>
    <col min="7" max="7" width="2.8515625" style="5" customWidth="1"/>
    <col min="8" max="10" width="9.7109375" style="5" customWidth="1"/>
    <col min="11" max="11" width="14.7109375" style="5" customWidth="1"/>
    <col min="12" max="12" width="4.8515625" style="5" customWidth="1"/>
    <col min="13" max="13" width="4.00390625" style="5" customWidth="1"/>
    <col min="14" max="16384" width="11.421875" style="5" customWidth="1"/>
  </cols>
  <sheetData>
    <row r="1" spans="1:7" ht="12.75">
      <c r="A1" s="132" t="s">
        <v>52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7"/>
    </row>
    <row r="2" spans="1:7" ht="13.5" thickBot="1">
      <c r="A2" s="83" t="s">
        <v>47</v>
      </c>
      <c r="B2" s="84" t="s">
        <v>48</v>
      </c>
      <c r="C2" s="6"/>
      <c r="D2" s="6"/>
      <c r="E2" s="6"/>
      <c r="F2" s="6"/>
      <c r="G2" s="7"/>
    </row>
    <row r="3" spans="1:8" ht="14.25" thickBot="1" thickTop="1">
      <c r="A3" s="8" t="str">
        <f>A56</f>
        <v>Einkommensbeitrag</v>
      </c>
      <c r="B3" s="9">
        <f>IF(B42=0,B56,B56*M_Parameter)</f>
        <v>8</v>
      </c>
      <c r="C3" s="10">
        <f>IF(C42=0,C56,C56*M_Parameter)</f>
        <v>6</v>
      </c>
      <c r="D3" s="10">
        <f>IF(D42=0,D56,D56*M_Parameter)</f>
        <v>2</v>
      </c>
      <c r="E3" s="10">
        <f>IF(E42=0,E56,E56*M_Parameter)</f>
        <v>8</v>
      </c>
      <c r="F3" s="11">
        <f>IF(F42=0,F56,F56*M_Parameter)</f>
        <v>6</v>
      </c>
      <c r="H3" s="12"/>
    </row>
    <row r="4" spans="1:6" ht="14.25" thickBot="1" thickTop="1">
      <c r="A4" s="82" t="s">
        <v>19</v>
      </c>
      <c r="B4" s="13">
        <f>SUMPRODUCT(Einkommensbeitrag,x)</f>
        <v>3150</v>
      </c>
      <c r="C4" s="14"/>
      <c r="D4" s="14"/>
      <c r="E4" s="14"/>
      <c r="F4" s="15"/>
    </row>
    <row r="5" spans="1:6" ht="14.25" thickBot="1" thickTop="1">
      <c r="A5" s="16" t="s">
        <v>31</v>
      </c>
      <c r="B5" s="17">
        <f>1-B8</f>
        <v>0.5</v>
      </c>
      <c r="C5" s="18"/>
      <c r="D5" s="18"/>
      <c r="E5" s="18"/>
      <c r="F5" s="18"/>
    </row>
    <row r="6" spans="1:8" ht="14.25" thickBot="1" thickTop="1">
      <c r="A6" s="8" t="str">
        <f>A57</f>
        <v>Umweltbeitrag</v>
      </c>
      <c r="B6" s="19">
        <f>IF(B43=0,B57,B57*M_Parameter)</f>
        <v>2</v>
      </c>
      <c r="C6" s="10">
        <f>IF(C43=0,C57,C57*M_Parameter)</f>
        <v>5</v>
      </c>
      <c r="D6" s="10">
        <f>IF(D43=0,D57,D57*M_Parameter)</f>
        <v>8</v>
      </c>
      <c r="E6" s="10">
        <f>IF(E43=0,E57,E57*M_Parameter)</f>
        <v>4</v>
      </c>
      <c r="F6" s="11">
        <f>IF(F43=0,F57,F57*M_Parameter)</f>
        <v>9</v>
      </c>
      <c r="H6" s="12"/>
    </row>
    <row r="7" spans="1:6" ht="14.25" thickBot="1" thickTop="1">
      <c r="A7" s="82" t="s">
        <v>21</v>
      </c>
      <c r="B7" s="13">
        <f>SUMPRODUCT(Umweltbeitrag,x)</f>
        <v>3487.5</v>
      </c>
      <c r="C7" s="14"/>
      <c r="D7" s="14"/>
      <c r="E7" s="14"/>
      <c r="F7" s="15"/>
    </row>
    <row r="8" spans="1:6" ht="14.25" thickBot="1" thickTop="1">
      <c r="A8" s="16" t="s">
        <v>32</v>
      </c>
      <c r="B8" s="81">
        <v>0.5</v>
      </c>
      <c r="D8" s="18"/>
      <c r="E8" s="18"/>
      <c r="F8" s="18"/>
    </row>
    <row r="9" spans="1:6" ht="14.25" thickBot="1" thickTop="1">
      <c r="A9" s="20" t="s">
        <v>22</v>
      </c>
      <c r="B9" s="21">
        <f>Gewicht_1*Einkommen+ZF_Parameter*Umwelt</f>
        <v>3318.75</v>
      </c>
      <c r="D9" s="22"/>
      <c r="E9" s="18"/>
      <c r="F9" s="18"/>
    </row>
    <row r="10" spans="1:2" ht="13.5" thickTop="1">
      <c r="A10" s="7" t="s">
        <v>43</v>
      </c>
      <c r="B10" s="5" t="s">
        <v>27</v>
      </c>
    </row>
    <row r="11" spans="1:9" ht="12.75">
      <c r="A11" s="23" t="s">
        <v>28</v>
      </c>
      <c r="B11" s="6" t="str">
        <f>B1</f>
        <v>B</v>
      </c>
      <c r="C11" s="6" t="str">
        <f>C1</f>
        <v>V</v>
      </c>
      <c r="D11" s="6" t="str">
        <f>D1</f>
        <v>U</v>
      </c>
      <c r="E11" s="6" t="str">
        <f>E1</f>
        <v>I</v>
      </c>
      <c r="F11" s="6" t="str">
        <f>F1</f>
        <v>L</v>
      </c>
      <c r="H11" s="12" t="str">
        <f>A4</f>
        <v>Einkommen</v>
      </c>
      <c r="I11" s="12" t="str">
        <f>A7</f>
        <v>Umwelt</v>
      </c>
    </row>
    <row r="12" spans="1:9" ht="12.75">
      <c r="A12" s="85">
        <v>0.5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7"/>
      <c r="H12" s="5">
        <f>SUMPRODUCT(B12:F12,Einkommensbeitrag)</f>
        <v>0</v>
      </c>
      <c r="I12" s="5">
        <f>SUMPRODUCT(B12:F12,Umweltbeitrag)</f>
        <v>0</v>
      </c>
    </row>
    <row r="13" spans="1:9" ht="12.75">
      <c r="A13" s="85">
        <v>0.6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7"/>
      <c r="H13" s="5">
        <f aca="true" t="shared" si="0" ref="H13:H22">SUMPRODUCT(B13:F13,Einkommensbeitrag)</f>
        <v>0</v>
      </c>
      <c r="I13" s="5">
        <f aca="true" t="shared" si="1" ref="I13:I22">SUMPRODUCT(B13:F13,Umweltbeitrag)</f>
        <v>0</v>
      </c>
    </row>
    <row r="14" spans="1:9" ht="12.75">
      <c r="A14" s="85">
        <v>0.7</v>
      </c>
      <c r="B14" s="1">
        <v>35</v>
      </c>
      <c r="C14" s="1">
        <v>50</v>
      </c>
      <c r="D14" s="1">
        <v>105</v>
      </c>
      <c r="E14" s="1">
        <v>55.00000000031375</v>
      </c>
      <c r="F14" s="1">
        <v>35</v>
      </c>
      <c r="G14" s="7"/>
      <c r="H14" s="5">
        <f t="shared" si="0"/>
        <v>1440.00000000251</v>
      </c>
      <c r="I14" s="5">
        <f t="shared" si="1"/>
        <v>1695.000000001255</v>
      </c>
    </row>
    <row r="15" spans="1:9" ht="12.75">
      <c r="A15" s="85">
        <v>0.8</v>
      </c>
      <c r="B15" s="79">
        <v>35</v>
      </c>
      <c r="C15" s="79">
        <v>50</v>
      </c>
      <c r="D15" s="79">
        <v>120.00000000019088</v>
      </c>
      <c r="E15" s="79">
        <v>74.99999999999275</v>
      </c>
      <c r="F15" s="79">
        <v>40.00000000005686</v>
      </c>
      <c r="G15" s="7"/>
      <c r="H15" s="5">
        <f t="shared" si="0"/>
        <v>1660.0000000006648</v>
      </c>
      <c r="I15" s="5">
        <f t="shared" si="1"/>
        <v>1940.0000000020095</v>
      </c>
    </row>
    <row r="16" spans="1:9" ht="12.75">
      <c r="A16" s="85">
        <v>0.9</v>
      </c>
      <c r="B16" s="79">
        <v>35</v>
      </c>
      <c r="C16" s="79">
        <v>50</v>
      </c>
      <c r="D16" s="79">
        <v>149.9999999999045</v>
      </c>
      <c r="E16" s="79">
        <v>75</v>
      </c>
      <c r="F16" s="79">
        <v>49.99999999996648</v>
      </c>
      <c r="G16" s="7"/>
      <c r="H16" s="5">
        <f t="shared" si="0"/>
        <v>1779.999999999608</v>
      </c>
      <c r="I16" s="5">
        <f t="shared" si="1"/>
        <v>2269.999999998934</v>
      </c>
    </row>
    <row r="17" spans="1:9" ht="12.75">
      <c r="A17" s="85">
        <v>1</v>
      </c>
      <c r="B17" s="1">
        <v>35</v>
      </c>
      <c r="C17" s="1">
        <v>70.0000000000182</v>
      </c>
      <c r="D17" s="1">
        <v>165.0000000000041</v>
      </c>
      <c r="E17" s="1">
        <v>75</v>
      </c>
      <c r="F17" s="1">
        <v>55.000000000001194</v>
      </c>
      <c r="G17" s="7"/>
      <c r="H17" s="5">
        <f t="shared" si="0"/>
        <v>1960.0000000001246</v>
      </c>
      <c r="I17" s="5">
        <f t="shared" si="1"/>
        <v>2535.0000000001346</v>
      </c>
    </row>
    <row r="18" spans="1:9" ht="12.75">
      <c r="A18" s="85">
        <v>1.1</v>
      </c>
      <c r="B18" s="1">
        <v>35</v>
      </c>
      <c r="C18" s="1">
        <v>109.9999999999819</v>
      </c>
      <c r="D18" s="1">
        <v>165</v>
      </c>
      <c r="E18" s="1">
        <v>75</v>
      </c>
      <c r="F18" s="1">
        <v>55</v>
      </c>
      <c r="G18" s="7"/>
      <c r="H18" s="5">
        <f t="shared" si="0"/>
        <v>2199.9999999998913</v>
      </c>
      <c r="I18" s="5">
        <f t="shared" si="1"/>
        <v>2734.9999999999095</v>
      </c>
    </row>
    <row r="19" spans="1:9" ht="12.75">
      <c r="A19" s="85">
        <v>1.2</v>
      </c>
      <c r="B19" s="1">
        <v>35.00000000010332</v>
      </c>
      <c r="C19" s="1">
        <v>150.00000000000912</v>
      </c>
      <c r="D19" s="1">
        <v>165</v>
      </c>
      <c r="E19" s="1">
        <v>75</v>
      </c>
      <c r="F19" s="1">
        <v>55</v>
      </c>
      <c r="G19" s="7"/>
      <c r="H19" s="5">
        <f t="shared" si="0"/>
        <v>2440.0000000008813</v>
      </c>
      <c r="I19" s="5">
        <f t="shared" si="1"/>
        <v>2935.0000000002524</v>
      </c>
    </row>
    <row r="20" spans="1:9" ht="12.75">
      <c r="A20" s="85">
        <v>1.3</v>
      </c>
      <c r="B20" s="1">
        <v>74.99999999976468</v>
      </c>
      <c r="C20" s="1">
        <v>150</v>
      </c>
      <c r="D20" s="1">
        <v>165</v>
      </c>
      <c r="E20" s="1">
        <v>75</v>
      </c>
      <c r="F20" s="1">
        <v>55</v>
      </c>
      <c r="G20" s="7"/>
      <c r="H20" s="5">
        <f t="shared" si="0"/>
        <v>2759.9999999981173</v>
      </c>
      <c r="I20" s="5">
        <f t="shared" si="1"/>
        <v>3014.9999999995293</v>
      </c>
    </row>
    <row r="21" spans="1:9" ht="12.75">
      <c r="A21" s="85">
        <v>1.4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7"/>
      <c r="H21" s="5">
        <f t="shared" si="0"/>
        <v>0</v>
      </c>
      <c r="I21" s="5">
        <f t="shared" si="1"/>
        <v>0</v>
      </c>
    </row>
    <row r="22" spans="1:9" ht="12.75">
      <c r="A22" s="85">
        <v>1.5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7"/>
      <c r="H22" s="5">
        <f t="shared" si="0"/>
        <v>0</v>
      </c>
      <c r="I22" s="5">
        <f t="shared" si="1"/>
        <v>0</v>
      </c>
    </row>
    <row r="23" spans="1:2" ht="12.75">
      <c r="A23" s="7" t="s">
        <v>24</v>
      </c>
      <c r="B23" s="5" t="s">
        <v>35</v>
      </c>
    </row>
    <row r="24" spans="1:2" ht="12.75">
      <c r="A24" s="7" t="s">
        <v>25</v>
      </c>
      <c r="B24" s="5" t="s">
        <v>36</v>
      </c>
    </row>
    <row r="25" spans="1:2" ht="12.75">
      <c r="A25" s="7" t="s">
        <v>26</v>
      </c>
      <c r="B25" s="5" t="s">
        <v>37</v>
      </c>
    </row>
    <row r="26" spans="1:2" ht="12.75">
      <c r="A26" s="7" t="s">
        <v>49</v>
      </c>
      <c r="B26" s="5" t="s">
        <v>50</v>
      </c>
    </row>
    <row r="27" spans="1:2" ht="12.75">
      <c r="A27" s="7" t="s">
        <v>23</v>
      </c>
      <c r="B27" s="80">
        <v>1</v>
      </c>
    </row>
    <row r="28" spans="1:2" ht="12.75">
      <c r="A28" s="7" t="s">
        <v>30</v>
      </c>
      <c r="B28" s="80">
        <v>1</v>
      </c>
    </row>
    <row r="29" spans="1:6" ht="13.5" thickBot="1">
      <c r="A29" s="7"/>
      <c r="B29" s="6" t="str">
        <f>B1</f>
        <v>B</v>
      </c>
      <c r="C29" s="6" t="str">
        <f>C1</f>
        <v>V</v>
      </c>
      <c r="D29" s="6" t="str">
        <f>D1</f>
        <v>U</v>
      </c>
      <c r="E29" s="6" t="str">
        <f>E1</f>
        <v>I</v>
      </c>
      <c r="F29" s="6" t="str">
        <f>F1</f>
        <v>L</v>
      </c>
    </row>
    <row r="30" spans="1:7" ht="14.25" thickBot="1" thickTop="1">
      <c r="A30" s="6" t="s">
        <v>5</v>
      </c>
      <c r="B30" s="2">
        <v>105</v>
      </c>
      <c r="C30" s="3">
        <v>150</v>
      </c>
      <c r="D30" s="3">
        <v>202.5</v>
      </c>
      <c r="E30" s="3">
        <v>75</v>
      </c>
      <c r="F30" s="4">
        <v>67.5</v>
      </c>
      <c r="G30" s="24"/>
    </row>
    <row r="31" spans="1:9" ht="13.5" thickTop="1">
      <c r="A31" s="6" t="str">
        <f aca="true" t="shared" si="2" ref="A31:A36">A58</f>
        <v>Obergrenzen</v>
      </c>
      <c r="B31" s="25">
        <f aca="true" t="shared" si="3" ref="B31:F39">IF(B44=0,B58,B58*M_Parameter)</f>
        <v>105</v>
      </c>
      <c r="C31" s="26">
        <f t="shared" si="3"/>
        <v>150</v>
      </c>
      <c r="D31" s="26">
        <f t="shared" si="3"/>
        <v>165</v>
      </c>
      <c r="E31" s="26">
        <f t="shared" si="3"/>
        <v>75</v>
      </c>
      <c r="F31" s="27">
        <f t="shared" si="3"/>
        <v>105</v>
      </c>
      <c r="G31" s="24"/>
      <c r="H31" s="28" t="s">
        <v>7</v>
      </c>
      <c r="I31" s="29"/>
    </row>
    <row r="32" spans="1:10" ht="13.5" thickBot="1">
      <c r="A32" s="6" t="str">
        <f t="shared" si="2"/>
        <v>Untergrenzen</v>
      </c>
      <c r="B32" s="30">
        <f t="shared" si="3"/>
        <v>35</v>
      </c>
      <c r="C32" s="31">
        <f t="shared" si="3"/>
        <v>50</v>
      </c>
      <c r="D32" s="31">
        <f t="shared" si="3"/>
        <v>55</v>
      </c>
      <c r="E32" s="31">
        <f t="shared" si="3"/>
        <v>25</v>
      </c>
      <c r="F32" s="32">
        <f t="shared" si="3"/>
        <v>35</v>
      </c>
      <c r="H32" s="12" t="s">
        <v>9</v>
      </c>
      <c r="J32" s="12" t="s">
        <v>10</v>
      </c>
    </row>
    <row r="33" spans="1:11" ht="13.5" thickTop="1">
      <c r="A33" s="6" t="str">
        <f t="shared" si="2"/>
        <v>NB1</v>
      </c>
      <c r="B33" s="33">
        <f t="shared" si="3"/>
        <v>0.5</v>
      </c>
      <c r="C33" s="34">
        <f t="shared" si="3"/>
        <v>0.5</v>
      </c>
      <c r="D33" s="34">
        <f t="shared" si="3"/>
        <v>-0.5</v>
      </c>
      <c r="E33" s="34">
        <f t="shared" si="3"/>
        <v>-0.5</v>
      </c>
      <c r="F33" s="35">
        <f t="shared" si="3"/>
        <v>-0.5</v>
      </c>
      <c r="G33" s="36"/>
      <c r="H33" s="37">
        <f aca="true" t="shared" si="4" ref="H33:H39">SUMPRODUCT(B33:F33,x)</f>
        <v>-45</v>
      </c>
      <c r="I33" s="28" t="str">
        <f aca="true" t="shared" si="5" ref="I33:I39">I60</f>
        <v>&lt;=</v>
      </c>
      <c r="J33" s="38">
        <f aca="true" t="shared" si="6" ref="J33:J39">IF(J46=0,J60,J60*RHS_Parameter)</f>
        <v>0</v>
      </c>
      <c r="K33" s="5" t="str">
        <f aca="true" t="shared" si="7" ref="K33:K39">K60</f>
        <v>B+V &lt;= 50% vom Gesamthaushalt</v>
      </c>
    </row>
    <row r="34" spans="1:11" ht="12.75">
      <c r="A34" s="6" t="str">
        <f t="shared" si="2"/>
        <v>NB2</v>
      </c>
      <c r="B34" s="39">
        <f t="shared" si="3"/>
        <v>0</v>
      </c>
      <c r="C34" s="36">
        <f t="shared" si="3"/>
        <v>0</v>
      </c>
      <c r="D34" s="36">
        <f t="shared" si="3"/>
        <v>-1</v>
      </c>
      <c r="E34" s="36">
        <f t="shared" si="3"/>
        <v>0</v>
      </c>
      <c r="F34" s="40">
        <f t="shared" si="3"/>
        <v>3</v>
      </c>
      <c r="G34" s="36"/>
      <c r="H34" s="41">
        <f t="shared" si="4"/>
        <v>0</v>
      </c>
      <c r="I34" s="28" t="str">
        <f t="shared" si="5"/>
        <v>&lt;=</v>
      </c>
      <c r="J34" s="42">
        <f t="shared" si="6"/>
        <v>0</v>
      </c>
      <c r="K34" s="5" t="str">
        <f t="shared" si="7"/>
        <v>U &gt;= 3*a*L</v>
      </c>
    </row>
    <row r="35" spans="1:11" ht="12.75">
      <c r="A35" s="6" t="str">
        <f t="shared" si="2"/>
        <v>NB3</v>
      </c>
      <c r="B35" s="39">
        <f t="shared" si="3"/>
        <v>0</v>
      </c>
      <c r="C35" s="36">
        <f t="shared" si="3"/>
        <v>0</v>
      </c>
      <c r="D35" s="36">
        <f t="shared" si="3"/>
        <v>0</v>
      </c>
      <c r="E35" s="36">
        <f t="shared" si="3"/>
        <v>0</v>
      </c>
      <c r="F35" s="40">
        <f t="shared" si="3"/>
        <v>0</v>
      </c>
      <c r="G35" s="36"/>
      <c r="H35" s="41">
        <f t="shared" si="4"/>
        <v>0</v>
      </c>
      <c r="I35" s="28" t="str">
        <f t="shared" si="5"/>
        <v>&gt;=</v>
      </c>
      <c r="J35" s="42">
        <f t="shared" si="6"/>
        <v>0</v>
      </c>
      <c r="K35" s="5">
        <f t="shared" si="7"/>
        <v>0</v>
      </c>
    </row>
    <row r="36" spans="1:11" ht="12.75">
      <c r="A36" s="6" t="str">
        <f t="shared" si="2"/>
        <v>NB4</v>
      </c>
      <c r="B36" s="39">
        <f t="shared" si="3"/>
        <v>0</v>
      </c>
      <c r="C36" s="36">
        <f t="shared" si="3"/>
        <v>0</v>
      </c>
      <c r="D36" s="36">
        <f t="shared" si="3"/>
        <v>0</v>
      </c>
      <c r="E36" s="36">
        <f t="shared" si="3"/>
        <v>0</v>
      </c>
      <c r="F36" s="40">
        <f t="shared" si="3"/>
        <v>0</v>
      </c>
      <c r="G36" s="36"/>
      <c r="H36" s="41">
        <f t="shared" si="4"/>
        <v>0</v>
      </c>
      <c r="I36" s="28" t="str">
        <f t="shared" si="5"/>
        <v>&gt;=</v>
      </c>
      <c r="J36" s="42">
        <f t="shared" si="6"/>
        <v>0</v>
      </c>
      <c r="K36" s="5">
        <f t="shared" si="7"/>
        <v>0</v>
      </c>
    </row>
    <row r="37" spans="1:11" ht="12.75">
      <c r="A37" s="6" t="str">
        <f>A64</f>
        <v>NB5</v>
      </c>
      <c r="B37" s="39">
        <f t="shared" si="3"/>
        <v>0</v>
      </c>
      <c r="C37" s="36">
        <f t="shared" si="3"/>
        <v>0</v>
      </c>
      <c r="D37" s="36">
        <f t="shared" si="3"/>
        <v>0</v>
      </c>
      <c r="E37" s="36">
        <f t="shared" si="3"/>
        <v>0</v>
      </c>
      <c r="F37" s="40">
        <f t="shared" si="3"/>
        <v>0</v>
      </c>
      <c r="G37" s="36"/>
      <c r="H37" s="41">
        <f>SUMPRODUCT(B37:F37,x)</f>
        <v>0</v>
      </c>
      <c r="I37" s="28" t="str">
        <f t="shared" si="5"/>
        <v>=</v>
      </c>
      <c r="J37" s="42">
        <f t="shared" si="6"/>
        <v>0</v>
      </c>
      <c r="K37" s="5">
        <f t="shared" si="7"/>
        <v>0</v>
      </c>
    </row>
    <row r="38" spans="1:11" ht="12.75">
      <c r="A38" s="6" t="str">
        <f>A65</f>
        <v>NB6</v>
      </c>
      <c r="B38" s="39">
        <f t="shared" si="3"/>
        <v>0</v>
      </c>
      <c r="C38" s="36">
        <f t="shared" si="3"/>
        <v>0</v>
      </c>
      <c r="D38" s="36">
        <f t="shared" si="3"/>
        <v>0</v>
      </c>
      <c r="E38" s="36">
        <f t="shared" si="3"/>
        <v>0</v>
      </c>
      <c r="F38" s="40">
        <f t="shared" si="3"/>
        <v>0</v>
      </c>
      <c r="G38" s="36"/>
      <c r="H38" s="41">
        <f t="shared" si="4"/>
        <v>0</v>
      </c>
      <c r="I38" s="28" t="str">
        <f t="shared" si="5"/>
        <v>=</v>
      </c>
      <c r="J38" s="42">
        <f t="shared" si="6"/>
        <v>0</v>
      </c>
      <c r="K38" s="5">
        <f t="shared" si="7"/>
        <v>0</v>
      </c>
    </row>
    <row r="39" spans="1:11" ht="13.5" thickBot="1">
      <c r="A39" s="6" t="str">
        <f>A66</f>
        <v>NB7</v>
      </c>
      <c r="B39" s="43">
        <f t="shared" si="3"/>
        <v>1</v>
      </c>
      <c r="C39" s="44">
        <f t="shared" si="3"/>
        <v>1</v>
      </c>
      <c r="D39" s="44">
        <f t="shared" si="3"/>
        <v>1</v>
      </c>
      <c r="E39" s="44">
        <f t="shared" si="3"/>
        <v>1</v>
      </c>
      <c r="F39" s="45">
        <f t="shared" si="3"/>
        <v>1</v>
      </c>
      <c r="G39" s="36"/>
      <c r="H39" s="46">
        <f t="shared" si="4"/>
        <v>600</v>
      </c>
      <c r="I39" s="28" t="str">
        <f t="shared" si="5"/>
        <v>=</v>
      </c>
      <c r="J39" s="47">
        <f t="shared" si="6"/>
        <v>400</v>
      </c>
      <c r="K39" s="5" t="str">
        <f t="shared" si="7"/>
        <v>Gesamthaushalt</v>
      </c>
    </row>
    <row r="40" ht="14.25" thickBot="1" thickTop="1"/>
    <row r="41" spans="1:14" ht="14.25" thickBot="1" thickTop="1">
      <c r="A41" s="48"/>
      <c r="B41" s="87">
        <v>1</v>
      </c>
      <c r="C41" s="87">
        <v>1</v>
      </c>
      <c r="D41" s="87">
        <v>1</v>
      </c>
      <c r="E41" s="87">
        <v>1</v>
      </c>
      <c r="F41" s="88">
        <v>1</v>
      </c>
      <c r="G41" s="49" t="s">
        <v>44</v>
      </c>
      <c r="H41" s="49" t="s">
        <v>45</v>
      </c>
      <c r="I41" s="49"/>
      <c r="J41" s="49"/>
      <c r="K41" s="49"/>
      <c r="L41" s="49"/>
      <c r="M41" s="49"/>
      <c r="N41" s="50"/>
    </row>
    <row r="42" spans="1:14" ht="14.25" thickBot="1" thickTop="1">
      <c r="A42" s="51" t="str">
        <f aca="true" t="shared" si="8" ref="A42:A49">A56</f>
        <v>Einkommensbeitrag</v>
      </c>
      <c r="B42" s="89">
        <v>0</v>
      </c>
      <c r="C42" s="90">
        <v>0</v>
      </c>
      <c r="D42" s="90">
        <v>0</v>
      </c>
      <c r="E42" s="90">
        <v>0</v>
      </c>
      <c r="F42" s="91">
        <v>0</v>
      </c>
      <c r="G42" s="52"/>
      <c r="H42" s="53"/>
      <c r="I42" s="53"/>
      <c r="J42" s="53"/>
      <c r="K42" s="53"/>
      <c r="L42" s="53"/>
      <c r="M42" s="53"/>
      <c r="N42" s="54"/>
    </row>
    <row r="43" spans="1:14" ht="14.25" thickBot="1" thickTop="1">
      <c r="A43" s="51" t="str">
        <f t="shared" si="8"/>
        <v>Umweltbeitrag</v>
      </c>
      <c r="B43" s="92">
        <v>0</v>
      </c>
      <c r="C43" s="90">
        <v>0</v>
      </c>
      <c r="D43" s="90">
        <v>0</v>
      </c>
      <c r="E43" s="90">
        <v>0</v>
      </c>
      <c r="F43" s="91">
        <v>0</v>
      </c>
      <c r="G43" s="53"/>
      <c r="H43" s="53"/>
      <c r="I43" s="53"/>
      <c r="J43" s="55" t="s">
        <v>33</v>
      </c>
      <c r="K43" s="53"/>
      <c r="L43" s="53"/>
      <c r="M43" s="53"/>
      <c r="N43" s="54"/>
    </row>
    <row r="44" spans="1:14" ht="13.5" thickTop="1">
      <c r="A44" s="51" t="str">
        <f t="shared" si="8"/>
        <v>Obergrenzen</v>
      </c>
      <c r="B44" s="93">
        <v>0</v>
      </c>
      <c r="C44" s="94">
        <v>0</v>
      </c>
      <c r="D44" s="94">
        <v>0</v>
      </c>
      <c r="E44" s="94">
        <v>0</v>
      </c>
      <c r="F44" s="95">
        <v>0</v>
      </c>
      <c r="G44" s="24"/>
      <c r="H44" s="56" t="s">
        <v>7</v>
      </c>
      <c r="I44" s="53"/>
      <c r="J44" s="53"/>
      <c r="K44" s="53"/>
      <c r="L44" s="53"/>
      <c r="M44" s="53"/>
      <c r="N44" s="54"/>
    </row>
    <row r="45" spans="1:14" ht="13.5" thickBot="1">
      <c r="A45" s="51" t="str">
        <f t="shared" si="8"/>
        <v>Untergrenzen</v>
      </c>
      <c r="B45" s="96">
        <v>0</v>
      </c>
      <c r="C45" s="97">
        <v>0</v>
      </c>
      <c r="D45" s="97">
        <v>0</v>
      </c>
      <c r="E45" s="97">
        <v>0</v>
      </c>
      <c r="F45" s="98">
        <v>0</v>
      </c>
      <c r="G45" s="53"/>
      <c r="H45" s="57" t="s">
        <v>9</v>
      </c>
      <c r="I45" s="53"/>
      <c r="J45" s="57" t="s">
        <v>10</v>
      </c>
      <c r="K45" s="53"/>
      <c r="L45" s="53"/>
      <c r="M45" s="53"/>
      <c r="N45" s="54"/>
    </row>
    <row r="46" spans="1:14" ht="13.5" thickTop="1">
      <c r="A46" s="51" t="str">
        <f t="shared" si="8"/>
        <v>NB1</v>
      </c>
      <c r="B46" s="99">
        <v>0</v>
      </c>
      <c r="C46" s="100">
        <v>0</v>
      </c>
      <c r="D46" s="100">
        <v>0</v>
      </c>
      <c r="E46" s="100">
        <v>0</v>
      </c>
      <c r="F46" s="101">
        <v>0</v>
      </c>
      <c r="G46" s="36"/>
      <c r="H46" s="58"/>
      <c r="I46" s="56" t="str">
        <f aca="true" t="shared" si="9" ref="I46:I52">I60</f>
        <v>&lt;=</v>
      </c>
      <c r="J46" s="108">
        <v>0</v>
      </c>
      <c r="K46" s="53" t="str">
        <f aca="true" t="shared" si="10" ref="K46:K52">K60</f>
        <v>B+V &lt;= 50% vom Gesamthaushalt</v>
      </c>
      <c r="L46" s="53"/>
      <c r="M46" s="53"/>
      <c r="N46" s="54"/>
    </row>
    <row r="47" spans="1:14" ht="12.75">
      <c r="A47" s="51" t="str">
        <f t="shared" si="8"/>
        <v>NB2</v>
      </c>
      <c r="B47" s="102">
        <v>0</v>
      </c>
      <c r="C47" s="103">
        <v>0</v>
      </c>
      <c r="D47" s="103">
        <v>0</v>
      </c>
      <c r="E47" s="103">
        <v>0</v>
      </c>
      <c r="F47" s="104">
        <v>1</v>
      </c>
      <c r="G47" s="36"/>
      <c r="H47" s="59"/>
      <c r="I47" s="56" t="str">
        <f t="shared" si="9"/>
        <v>&lt;=</v>
      </c>
      <c r="J47" s="109">
        <v>0</v>
      </c>
      <c r="K47" s="53" t="str">
        <f t="shared" si="10"/>
        <v>U &gt;= 3*a*L</v>
      </c>
      <c r="L47" s="53"/>
      <c r="M47" s="53"/>
      <c r="N47" s="54"/>
    </row>
    <row r="48" spans="1:14" ht="12.75">
      <c r="A48" s="51" t="str">
        <f t="shared" si="8"/>
        <v>NB3</v>
      </c>
      <c r="B48" s="102">
        <v>0</v>
      </c>
      <c r="C48" s="103">
        <v>0</v>
      </c>
      <c r="D48" s="103">
        <v>0</v>
      </c>
      <c r="E48" s="103">
        <v>0</v>
      </c>
      <c r="F48" s="104">
        <v>0</v>
      </c>
      <c r="G48" s="36"/>
      <c r="H48" s="59"/>
      <c r="I48" s="56" t="str">
        <f t="shared" si="9"/>
        <v>&gt;=</v>
      </c>
      <c r="J48" s="109">
        <v>0</v>
      </c>
      <c r="K48" s="53">
        <f t="shared" si="10"/>
        <v>0</v>
      </c>
      <c r="L48" s="53"/>
      <c r="M48" s="53"/>
      <c r="N48" s="54"/>
    </row>
    <row r="49" spans="1:14" ht="12.75">
      <c r="A49" s="51" t="str">
        <f t="shared" si="8"/>
        <v>NB4</v>
      </c>
      <c r="B49" s="102">
        <v>0</v>
      </c>
      <c r="C49" s="103">
        <v>0</v>
      </c>
      <c r="D49" s="103">
        <v>0</v>
      </c>
      <c r="E49" s="103">
        <v>0</v>
      </c>
      <c r="F49" s="104">
        <v>0</v>
      </c>
      <c r="G49" s="36"/>
      <c r="H49" s="59"/>
      <c r="I49" s="56" t="str">
        <f t="shared" si="9"/>
        <v>&gt;=</v>
      </c>
      <c r="J49" s="109">
        <v>0</v>
      </c>
      <c r="K49" s="53">
        <f t="shared" si="10"/>
        <v>0</v>
      </c>
      <c r="L49" s="53"/>
      <c r="M49" s="53"/>
      <c r="N49" s="54"/>
    </row>
    <row r="50" spans="1:14" ht="12.75">
      <c r="A50" s="51" t="str">
        <f>A64</f>
        <v>NB5</v>
      </c>
      <c r="B50" s="102">
        <v>0</v>
      </c>
      <c r="C50" s="103">
        <v>0</v>
      </c>
      <c r="D50" s="103">
        <v>0</v>
      </c>
      <c r="E50" s="103">
        <v>0</v>
      </c>
      <c r="F50" s="104">
        <v>0</v>
      </c>
      <c r="G50" s="36"/>
      <c r="H50" s="59"/>
      <c r="I50" s="56" t="str">
        <f t="shared" si="9"/>
        <v>=</v>
      </c>
      <c r="J50" s="109">
        <v>0</v>
      </c>
      <c r="K50" s="53">
        <f t="shared" si="10"/>
        <v>0</v>
      </c>
      <c r="L50" s="53"/>
      <c r="M50" s="53"/>
      <c r="N50" s="54"/>
    </row>
    <row r="51" spans="1:14" ht="12.75">
      <c r="A51" s="51" t="str">
        <f>A65</f>
        <v>NB6</v>
      </c>
      <c r="B51" s="102">
        <v>0</v>
      </c>
      <c r="C51" s="103">
        <v>0</v>
      </c>
      <c r="D51" s="103">
        <v>0</v>
      </c>
      <c r="E51" s="103">
        <v>0</v>
      </c>
      <c r="F51" s="104">
        <v>0</v>
      </c>
      <c r="G51" s="36"/>
      <c r="H51" s="59"/>
      <c r="I51" s="56" t="str">
        <f t="shared" si="9"/>
        <v>=</v>
      </c>
      <c r="J51" s="109">
        <v>0</v>
      </c>
      <c r="K51" s="53">
        <f t="shared" si="10"/>
        <v>0</v>
      </c>
      <c r="L51" s="53"/>
      <c r="M51" s="53"/>
      <c r="N51" s="54"/>
    </row>
    <row r="52" spans="1:14" ht="13.5" thickBot="1">
      <c r="A52" s="51" t="str">
        <f>A66</f>
        <v>NB7</v>
      </c>
      <c r="B52" s="105">
        <v>0</v>
      </c>
      <c r="C52" s="106">
        <v>0</v>
      </c>
      <c r="D52" s="106">
        <v>0</v>
      </c>
      <c r="E52" s="106">
        <v>0</v>
      </c>
      <c r="F52" s="107">
        <v>0</v>
      </c>
      <c r="G52" s="36"/>
      <c r="H52" s="60"/>
      <c r="I52" s="56" t="str">
        <f t="shared" si="9"/>
        <v>=</v>
      </c>
      <c r="J52" s="110">
        <v>1</v>
      </c>
      <c r="K52" s="53" t="str">
        <f t="shared" si="10"/>
        <v>Gesamthaushalt</v>
      </c>
      <c r="L52" s="53"/>
      <c r="M52" s="53"/>
      <c r="N52" s="54"/>
    </row>
    <row r="53" spans="1:14" ht="14.25" thickBot="1" thickTop="1">
      <c r="A53" s="61"/>
      <c r="B53" s="62"/>
      <c r="C53" s="62"/>
      <c r="D53" s="62"/>
      <c r="E53" s="62"/>
      <c r="F53" s="62"/>
      <c r="G53" s="62"/>
      <c r="H53" s="63"/>
      <c r="I53" s="64"/>
      <c r="J53" s="65"/>
      <c r="K53" s="65"/>
      <c r="L53" s="66"/>
      <c r="M53" s="66"/>
      <c r="N53" s="67"/>
    </row>
    <row r="54" spans="1:14" ht="14.25" thickBot="1" thickTop="1">
      <c r="A54" s="68"/>
      <c r="B54" s="36"/>
      <c r="C54" s="36"/>
      <c r="D54" s="36"/>
      <c r="E54" s="36"/>
      <c r="F54" s="36"/>
      <c r="G54" s="36"/>
      <c r="H54" s="69"/>
      <c r="I54" s="56"/>
      <c r="J54" s="70"/>
      <c r="K54" s="70"/>
      <c r="L54" s="53"/>
      <c r="M54" s="53"/>
      <c r="N54" s="53"/>
    </row>
    <row r="55" spans="1:14" ht="14.25" thickBot="1" thickTop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</row>
    <row r="56" spans="1:14" ht="14.25" thickBot="1" thickTop="1">
      <c r="A56" s="111" t="s">
        <v>18</v>
      </c>
      <c r="B56" s="112">
        <v>8</v>
      </c>
      <c r="C56" s="113">
        <v>6</v>
      </c>
      <c r="D56" s="113">
        <v>2</v>
      </c>
      <c r="E56" s="113">
        <v>8</v>
      </c>
      <c r="F56" s="114">
        <v>6</v>
      </c>
      <c r="G56" s="53"/>
      <c r="H56" s="53"/>
      <c r="I56" s="53"/>
      <c r="J56" s="53"/>
      <c r="K56" s="53"/>
      <c r="L56" s="53"/>
      <c r="M56" s="53"/>
      <c r="N56" s="54"/>
    </row>
    <row r="57" spans="1:14" ht="14.25" thickBot="1" thickTop="1">
      <c r="A57" s="111" t="s">
        <v>20</v>
      </c>
      <c r="B57" s="115">
        <v>2</v>
      </c>
      <c r="C57" s="113">
        <v>5</v>
      </c>
      <c r="D57" s="113">
        <v>8</v>
      </c>
      <c r="E57" s="113">
        <v>4</v>
      </c>
      <c r="F57" s="114">
        <v>9</v>
      </c>
      <c r="G57" s="53"/>
      <c r="H57" s="53"/>
      <c r="I57" s="53"/>
      <c r="J57" s="55" t="s">
        <v>34</v>
      </c>
      <c r="K57" s="53"/>
      <c r="L57" s="53"/>
      <c r="M57" s="53"/>
      <c r="N57" s="54"/>
    </row>
    <row r="58" spans="1:14" ht="13.5" thickTop="1">
      <c r="A58" s="111" t="s">
        <v>6</v>
      </c>
      <c r="B58" s="93">
        <v>105</v>
      </c>
      <c r="C58" s="94">
        <v>150</v>
      </c>
      <c r="D58" s="94">
        <v>165</v>
      </c>
      <c r="E58" s="94">
        <v>75</v>
      </c>
      <c r="F58" s="95">
        <v>105</v>
      </c>
      <c r="G58" s="24"/>
      <c r="H58" s="56" t="s">
        <v>7</v>
      </c>
      <c r="I58" s="53"/>
      <c r="J58" s="53"/>
      <c r="K58" s="53"/>
      <c r="L58" s="53"/>
      <c r="M58" s="53"/>
      <c r="N58" s="54"/>
    </row>
    <row r="59" spans="1:14" ht="13.5" thickBot="1">
      <c r="A59" s="111" t="s">
        <v>8</v>
      </c>
      <c r="B59" s="116">
        <v>35</v>
      </c>
      <c r="C59" s="117">
        <v>50</v>
      </c>
      <c r="D59" s="117">
        <v>55</v>
      </c>
      <c r="E59" s="117">
        <v>25</v>
      </c>
      <c r="F59" s="118">
        <v>35</v>
      </c>
      <c r="G59" s="53"/>
      <c r="H59" s="57" t="s">
        <v>9</v>
      </c>
      <c r="I59" s="53"/>
      <c r="J59" s="57" t="s">
        <v>10</v>
      </c>
      <c r="K59" s="53"/>
      <c r="L59" s="53"/>
      <c r="M59" s="53"/>
      <c r="N59" s="54"/>
    </row>
    <row r="60" spans="1:14" ht="13.5" thickTop="1">
      <c r="A60" s="111" t="s">
        <v>11</v>
      </c>
      <c r="B60" s="119">
        <v>0.5</v>
      </c>
      <c r="C60" s="120">
        <v>0.5</v>
      </c>
      <c r="D60" s="120">
        <v>-0.5</v>
      </c>
      <c r="E60" s="120">
        <v>-0.5</v>
      </c>
      <c r="F60" s="121">
        <v>-0.5</v>
      </c>
      <c r="G60" s="36"/>
      <c r="H60" s="37">
        <f aca="true" t="shared" si="11" ref="H60:H66">SUMPRODUCT(B60:F60,x)</f>
        <v>-45</v>
      </c>
      <c r="I60" s="127" t="s">
        <v>12</v>
      </c>
      <c r="J60" s="128">
        <v>0</v>
      </c>
      <c r="K60" s="129" t="s">
        <v>13</v>
      </c>
      <c r="L60" s="53"/>
      <c r="M60" s="53"/>
      <c r="N60" s="54"/>
    </row>
    <row r="61" spans="1:14" ht="12.75">
      <c r="A61" s="111" t="s">
        <v>14</v>
      </c>
      <c r="B61" s="122">
        <v>0</v>
      </c>
      <c r="C61" s="123">
        <v>0</v>
      </c>
      <c r="D61" s="123">
        <v>-1</v>
      </c>
      <c r="E61" s="123">
        <v>0</v>
      </c>
      <c r="F61" s="104">
        <v>3</v>
      </c>
      <c r="G61" s="36"/>
      <c r="H61" s="41">
        <f t="shared" si="11"/>
        <v>0</v>
      </c>
      <c r="I61" s="127" t="s">
        <v>12</v>
      </c>
      <c r="J61" s="130">
        <v>0</v>
      </c>
      <c r="K61" s="129" t="s">
        <v>29</v>
      </c>
      <c r="L61" s="53"/>
      <c r="M61" s="53"/>
      <c r="N61" s="54"/>
    </row>
    <row r="62" spans="1:14" ht="12.75">
      <c r="A62" s="111" t="s">
        <v>15</v>
      </c>
      <c r="B62" s="122">
        <v>0</v>
      </c>
      <c r="C62" s="123">
        <v>0</v>
      </c>
      <c r="D62" s="123">
        <v>0</v>
      </c>
      <c r="E62" s="123">
        <v>0</v>
      </c>
      <c r="F62" s="104">
        <v>0</v>
      </c>
      <c r="G62" s="36"/>
      <c r="H62" s="41">
        <f t="shared" si="11"/>
        <v>0</v>
      </c>
      <c r="I62" s="127" t="s">
        <v>41</v>
      </c>
      <c r="J62" s="130">
        <v>0</v>
      </c>
      <c r="K62" s="129"/>
      <c r="L62" s="53"/>
      <c r="M62" s="53"/>
      <c r="N62" s="54"/>
    </row>
    <row r="63" spans="1:14" ht="12.75">
      <c r="A63" s="111" t="s">
        <v>38</v>
      </c>
      <c r="B63" s="122">
        <v>0</v>
      </c>
      <c r="C63" s="123">
        <v>0</v>
      </c>
      <c r="D63" s="123">
        <v>0</v>
      </c>
      <c r="E63" s="123">
        <v>0</v>
      </c>
      <c r="F63" s="104">
        <v>0</v>
      </c>
      <c r="G63" s="36"/>
      <c r="H63" s="41">
        <f t="shared" si="11"/>
        <v>0</v>
      </c>
      <c r="I63" s="127" t="s">
        <v>41</v>
      </c>
      <c r="J63" s="130">
        <v>0</v>
      </c>
      <c r="K63" s="129"/>
      <c r="L63" s="53"/>
      <c r="M63" s="53"/>
      <c r="N63" s="54"/>
    </row>
    <row r="64" spans="1:14" ht="12.75">
      <c r="A64" s="111" t="s">
        <v>39</v>
      </c>
      <c r="B64" s="122">
        <v>0</v>
      </c>
      <c r="C64" s="123">
        <v>0</v>
      </c>
      <c r="D64" s="123">
        <v>0</v>
      </c>
      <c r="E64" s="123">
        <v>0</v>
      </c>
      <c r="F64" s="104">
        <v>0</v>
      </c>
      <c r="G64" s="36"/>
      <c r="H64" s="41">
        <f>SUMPRODUCT(B64:F64,x)</f>
        <v>0</v>
      </c>
      <c r="I64" s="127" t="s">
        <v>16</v>
      </c>
      <c r="J64" s="130">
        <v>0</v>
      </c>
      <c r="K64" s="129"/>
      <c r="L64" s="53"/>
      <c r="M64" s="53"/>
      <c r="N64" s="54"/>
    </row>
    <row r="65" spans="1:14" ht="12.75">
      <c r="A65" s="111" t="s">
        <v>40</v>
      </c>
      <c r="B65" s="122">
        <v>0</v>
      </c>
      <c r="C65" s="123">
        <v>0</v>
      </c>
      <c r="D65" s="123">
        <v>0</v>
      </c>
      <c r="E65" s="123">
        <v>0</v>
      </c>
      <c r="F65" s="104">
        <v>0</v>
      </c>
      <c r="G65" s="36"/>
      <c r="H65" s="41">
        <f t="shared" si="11"/>
        <v>0</v>
      </c>
      <c r="I65" s="127" t="s">
        <v>16</v>
      </c>
      <c r="J65" s="130">
        <v>0</v>
      </c>
      <c r="K65" s="129"/>
      <c r="L65" s="53"/>
      <c r="M65" s="53"/>
      <c r="N65" s="54"/>
    </row>
    <row r="66" spans="1:14" ht="13.5" thickBot="1">
      <c r="A66" s="111" t="s">
        <v>42</v>
      </c>
      <c r="B66" s="124">
        <v>1</v>
      </c>
      <c r="C66" s="125">
        <v>1</v>
      </c>
      <c r="D66" s="125">
        <v>1</v>
      </c>
      <c r="E66" s="125">
        <v>1</v>
      </c>
      <c r="F66" s="126">
        <v>1</v>
      </c>
      <c r="G66" s="36"/>
      <c r="H66" s="46">
        <f t="shared" si="11"/>
        <v>600</v>
      </c>
      <c r="I66" s="127" t="s">
        <v>16</v>
      </c>
      <c r="J66" s="110">
        <v>400</v>
      </c>
      <c r="K66" s="131" t="s">
        <v>17</v>
      </c>
      <c r="L66" s="53"/>
      <c r="M66" s="53"/>
      <c r="N66" s="54"/>
    </row>
    <row r="67" spans="1:14" ht="14.25" thickBot="1" thickTop="1">
      <c r="A67" s="71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</row>
    <row r="68" ht="13.5" thickTop="1"/>
    <row r="70" spans="1:6" ht="12.75">
      <c r="A70" s="72" t="s">
        <v>46</v>
      </c>
      <c r="B70" s="73"/>
      <c r="C70" s="73"/>
      <c r="D70" s="73"/>
      <c r="E70" s="73"/>
      <c r="F70" s="74"/>
    </row>
    <row r="71" spans="2:6" ht="12.75">
      <c r="B71" s="56" t="str">
        <f>IF(B41=0,"",B1)</f>
        <v>B</v>
      </c>
      <c r="C71" s="56" t="str">
        <f>IF(C41=0,"",C1)</f>
        <v>V</v>
      </c>
      <c r="D71" s="56" t="str">
        <f>IF(D41=0,"",D1)</f>
        <v>U</v>
      </c>
      <c r="E71" s="56" t="str">
        <f>IF(E41=0,"",E1)</f>
        <v>I</v>
      </c>
      <c r="F71" s="75" t="str">
        <f>IF(F41=0,"",F1)</f>
        <v>L</v>
      </c>
    </row>
    <row r="72" spans="1:6" ht="12.75">
      <c r="A72" s="76">
        <f>A12</f>
        <v>0.5</v>
      </c>
      <c r="B72" s="56" t="e">
        <f>B41*B12</f>
        <v>#VALUE!</v>
      </c>
      <c r="C72" s="56" t="e">
        <f>C41*C12</f>
        <v>#VALUE!</v>
      </c>
      <c r="D72" s="56" t="e">
        <f>D41*D12</f>
        <v>#VALUE!</v>
      </c>
      <c r="E72" s="56" t="e">
        <f>E41*E12</f>
        <v>#VALUE!</v>
      </c>
      <c r="F72" s="75" t="e">
        <f>F41*F12</f>
        <v>#VALUE!</v>
      </c>
    </row>
    <row r="73" spans="1:6" ht="12.75">
      <c r="A73" s="76">
        <f aca="true" t="shared" si="12" ref="A73:A82">A13</f>
        <v>0.6</v>
      </c>
      <c r="B73" s="56" t="e">
        <f>B41*B13</f>
        <v>#VALUE!</v>
      </c>
      <c r="C73" s="56" t="e">
        <f>C41*C13</f>
        <v>#VALUE!</v>
      </c>
      <c r="D73" s="56" t="e">
        <f>D41*D13</f>
        <v>#VALUE!</v>
      </c>
      <c r="E73" s="56" t="e">
        <f>E41*E13</f>
        <v>#VALUE!</v>
      </c>
      <c r="F73" s="75" t="e">
        <f>F41*F13</f>
        <v>#VALUE!</v>
      </c>
    </row>
    <row r="74" spans="1:6" ht="12.75">
      <c r="A74" s="76">
        <f t="shared" si="12"/>
        <v>0.7</v>
      </c>
      <c r="B74" s="56">
        <f>B41*B14</f>
        <v>35</v>
      </c>
      <c r="C74" s="56">
        <f>C41*C14</f>
        <v>50</v>
      </c>
      <c r="D74" s="56">
        <f>D41*D14</f>
        <v>105</v>
      </c>
      <c r="E74" s="56">
        <f>E41*E14</f>
        <v>55.00000000031375</v>
      </c>
      <c r="F74" s="75">
        <f>F41*F14</f>
        <v>35</v>
      </c>
    </row>
    <row r="75" spans="1:6" ht="12.75">
      <c r="A75" s="76">
        <f t="shared" si="12"/>
        <v>0.8</v>
      </c>
      <c r="B75" s="56">
        <f>B41*B15</f>
        <v>35</v>
      </c>
      <c r="C75" s="56">
        <f>C41*C15</f>
        <v>50</v>
      </c>
      <c r="D75" s="56">
        <f>D41*D15</f>
        <v>120.00000000019088</v>
      </c>
      <c r="E75" s="56">
        <f>E41*E15</f>
        <v>74.99999999999275</v>
      </c>
      <c r="F75" s="75">
        <f>F41*F15</f>
        <v>40.00000000005686</v>
      </c>
    </row>
    <row r="76" spans="1:6" ht="12.75">
      <c r="A76" s="76">
        <f t="shared" si="12"/>
        <v>0.9</v>
      </c>
      <c r="B76" s="56">
        <f>B41*B16</f>
        <v>35</v>
      </c>
      <c r="C76" s="56">
        <f>C41*C16</f>
        <v>50</v>
      </c>
      <c r="D76" s="56">
        <f>D41*D16</f>
        <v>149.9999999999045</v>
      </c>
      <c r="E76" s="56">
        <f>E41*E16</f>
        <v>75</v>
      </c>
      <c r="F76" s="75">
        <f>F41*F16</f>
        <v>49.99999999996648</v>
      </c>
    </row>
    <row r="77" spans="1:6" ht="12.75">
      <c r="A77" s="76">
        <f t="shared" si="12"/>
        <v>1</v>
      </c>
      <c r="B77" s="56">
        <f>B41*B17</f>
        <v>35</v>
      </c>
      <c r="C77" s="56">
        <f>C41*C17</f>
        <v>70.0000000000182</v>
      </c>
      <c r="D77" s="56">
        <f>D41*D17</f>
        <v>165.0000000000041</v>
      </c>
      <c r="E77" s="56">
        <f>E41*E17</f>
        <v>75</v>
      </c>
      <c r="F77" s="75">
        <f>F41*F17</f>
        <v>55.000000000001194</v>
      </c>
    </row>
    <row r="78" spans="1:6" ht="12.75">
      <c r="A78" s="76">
        <f t="shared" si="12"/>
        <v>1.1</v>
      </c>
      <c r="B78" s="56">
        <f>B41*B18</f>
        <v>35</v>
      </c>
      <c r="C78" s="56">
        <f>C41*C18</f>
        <v>109.9999999999819</v>
      </c>
      <c r="D78" s="56">
        <f>D41*D18</f>
        <v>165</v>
      </c>
      <c r="E78" s="56">
        <f>E41*E18</f>
        <v>75</v>
      </c>
      <c r="F78" s="75">
        <f>F41*F18</f>
        <v>55</v>
      </c>
    </row>
    <row r="79" spans="1:6" ht="12.75">
      <c r="A79" s="76">
        <f t="shared" si="12"/>
        <v>1.2</v>
      </c>
      <c r="B79" s="56">
        <f>B41*B19</f>
        <v>35.00000000010332</v>
      </c>
      <c r="C79" s="56">
        <f>C41*C19</f>
        <v>150.00000000000912</v>
      </c>
      <c r="D79" s="56">
        <f>D41*D19</f>
        <v>165</v>
      </c>
      <c r="E79" s="56">
        <f>E41*E19</f>
        <v>75</v>
      </c>
      <c r="F79" s="75">
        <f>F41*F19</f>
        <v>55</v>
      </c>
    </row>
    <row r="80" spans="1:6" ht="12.75">
      <c r="A80" s="76">
        <f t="shared" si="12"/>
        <v>1.3</v>
      </c>
      <c r="B80" s="56">
        <f>B41*B20</f>
        <v>74.99999999976468</v>
      </c>
      <c r="C80" s="56">
        <f>C41*C20</f>
        <v>150</v>
      </c>
      <c r="D80" s="56">
        <f>D41*D20</f>
        <v>165</v>
      </c>
      <c r="E80" s="56">
        <f>E41*E20</f>
        <v>75</v>
      </c>
      <c r="F80" s="75">
        <f>F41*F20</f>
        <v>55</v>
      </c>
    </row>
    <row r="81" spans="1:6" ht="12.75">
      <c r="A81" s="76">
        <f t="shared" si="12"/>
        <v>1.4</v>
      </c>
      <c r="B81" s="56" t="e">
        <f>B41*B21</f>
        <v>#VALUE!</v>
      </c>
      <c r="C81" s="56" t="e">
        <f>C41*C21</f>
        <v>#VALUE!</v>
      </c>
      <c r="D81" s="56" t="e">
        <f>D41*D21</f>
        <v>#VALUE!</v>
      </c>
      <c r="E81" s="56" t="e">
        <f>E41*E21</f>
        <v>#VALUE!</v>
      </c>
      <c r="F81" s="75" t="e">
        <f>F41*F21</f>
        <v>#VALUE!</v>
      </c>
    </row>
    <row r="82" spans="1:6" ht="12.75">
      <c r="A82" s="30">
        <f t="shared" si="12"/>
        <v>1.5</v>
      </c>
      <c r="B82" s="77" t="e">
        <f>B41*B22</f>
        <v>#VALUE!</v>
      </c>
      <c r="C82" s="77" t="e">
        <f>C41*C22</f>
        <v>#VALUE!</v>
      </c>
      <c r="D82" s="77" t="e">
        <f>D41*D22</f>
        <v>#VALUE!</v>
      </c>
      <c r="E82" s="77" t="e">
        <f>E41*E22</f>
        <v>#VALUE!</v>
      </c>
      <c r="F82" s="78" t="e">
        <f>F41*F22</f>
        <v>#VALUE!</v>
      </c>
    </row>
  </sheetData>
  <sheetProtection password="CF91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jech</dc:creator>
  <cp:keywords/>
  <dc:description/>
  <cp:lastModifiedBy>jech</cp:lastModifiedBy>
  <dcterms:created xsi:type="dcterms:W3CDTF">2001-01-16T10:55:44Z</dcterms:created>
  <dcterms:modified xsi:type="dcterms:W3CDTF">2015-02-24T11:18:02Z</dcterms:modified>
  <cp:category/>
  <cp:version/>
  <cp:contentType/>
  <cp:contentStatus/>
</cp:coreProperties>
</file>